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ohiodas-my.sharepoint.com/personal/10129703_id_ohio_gov/Documents/Desktop/LAW-775-8.93 (PID 118778)/"/>
    </mc:Choice>
  </mc:AlternateContent>
  <xr:revisionPtr revIDLastSave="114" documentId="8_{F8F072A4-B6B3-4156-9CA7-F05F27F9742D}" xr6:coauthVersionLast="47" xr6:coauthVersionMax="47" xr10:uidLastSave="{17006E58-88D8-44EB-B91D-32AE38553FDE}"/>
  <bookViews>
    <workbookView xWindow="-28920" yWindow="-120" windowWidth="29040" windowHeight="15720" activeTab="1" xr2:uid="{00000000-000D-0000-FFFF-FFFF00000000}"/>
  </bookViews>
  <sheets>
    <sheet name="Shear" sheetId="8" r:id="rId1"/>
    <sheet name="Flow" sheetId="1" r:id="rId2"/>
    <sheet name="Depth" sheetId="7" r:id="rId3"/>
    <sheet name="1101-1" sheetId="6" r:id="rId4"/>
    <sheet name="Gen. Notes" sheetId="2" r:id="rId5"/>
    <sheet name="1101-3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2" l="1"/>
  <c r="N7" i="2"/>
  <c r="N6" i="2"/>
  <c r="N5" i="2"/>
  <c r="N3" i="2"/>
  <c r="N4" i="2"/>
  <c r="G19" i="7" l="1"/>
  <c r="H7" i="7"/>
  <c r="B5" i="8"/>
  <c r="G20" i="7"/>
  <c r="G18" i="7"/>
  <c r="G17" i="7"/>
  <c r="G16" i="7"/>
  <c r="G15" i="7"/>
  <c r="H4" i="1"/>
  <c r="H3" i="1"/>
  <c r="H5" i="1" l="1"/>
  <c r="B3" i="1" s="1"/>
  <c r="B6" i="1" s="1"/>
</calcChain>
</file>

<file path=xl/sharedStrings.xml><?xml version="1.0" encoding="utf-8"?>
<sst xmlns="http://schemas.openxmlformats.org/spreadsheetml/2006/main" count="70" uniqueCount="55">
  <si>
    <t>Rational Method</t>
  </si>
  <si>
    <t>Q = CiA</t>
  </si>
  <si>
    <t xml:space="preserve">Q = </t>
  </si>
  <si>
    <t xml:space="preserve">C = </t>
  </si>
  <si>
    <t xml:space="preserve">i = </t>
  </si>
  <si>
    <t>cfs</t>
  </si>
  <si>
    <t>in/hr</t>
  </si>
  <si>
    <t>coefficient of runoff</t>
  </si>
  <si>
    <t xml:space="preserve">A = </t>
  </si>
  <si>
    <t>acres</t>
  </si>
  <si>
    <t>Width</t>
  </si>
  <si>
    <t>C</t>
  </si>
  <si>
    <t>CW</t>
  </si>
  <si>
    <t xml:space="preserve">Weighted C = </t>
  </si>
  <si>
    <t xml:space="preserve">t = </t>
  </si>
  <si>
    <t>min.</t>
  </si>
  <si>
    <t>(from Fig. 1101-1)</t>
  </si>
  <si>
    <t>Calculation of Normal Depth for Uniform Open Channel Flow</t>
  </si>
  <si>
    <t>Using the Manning Equation</t>
  </si>
  <si>
    <t>1.  Trapezoidal Channel Calculations:</t>
  </si>
  <si>
    <t>Inputs</t>
  </si>
  <si>
    <t>Calculations</t>
  </si>
  <si>
    <t>Bottom width, b =</t>
  </si>
  <si>
    <t>ft</t>
  </si>
  <si>
    <r>
      <t>Q*n/(1.49*S</t>
    </r>
    <r>
      <rPr>
        <vertAlign val="superscript"/>
        <sz val="10"/>
        <rFont val="Arial"/>
        <family val="2"/>
      </rPr>
      <t>1/2</t>
    </r>
    <r>
      <rPr>
        <sz val="11"/>
        <color theme="1"/>
        <rFont val="Calibri"/>
        <family val="2"/>
        <scheme val="minor"/>
      </rPr>
      <t>) =</t>
    </r>
  </si>
  <si>
    <r>
      <t>ft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 xml:space="preserve"> </t>
    </r>
  </si>
  <si>
    <t>Manning roughness, n =</t>
  </si>
  <si>
    <r>
      <t>A*R</t>
    </r>
    <r>
      <rPr>
        <vertAlign val="superscript"/>
        <sz val="10"/>
        <rFont val="Arial"/>
        <family val="2"/>
      </rPr>
      <t>2/3</t>
    </r>
    <r>
      <rPr>
        <sz val="11"/>
        <color theme="1"/>
        <rFont val="Calibri"/>
        <family val="2"/>
        <scheme val="minor"/>
      </rPr>
      <t xml:space="preserve"> = (3y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 xml:space="preserve"> + 2y</t>
    </r>
    <r>
      <rPr>
        <vertAlign val="subscript"/>
        <sz val="10"/>
        <rFont val="Arial"/>
        <family val="2"/>
      </rPr>
      <t>o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)*{(3y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 xml:space="preserve"> + 2y</t>
    </r>
    <r>
      <rPr>
        <vertAlign val="subscript"/>
        <sz val="10"/>
        <rFont val="Arial"/>
        <family val="2"/>
      </rPr>
      <t>o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)/[3 + 2y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>(1 + 2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)]</t>
    </r>
    <r>
      <rPr>
        <vertAlign val="superscript"/>
        <sz val="10"/>
        <rFont val="Arial"/>
        <family val="2"/>
      </rPr>
      <t>1/2</t>
    </r>
    <r>
      <rPr>
        <sz val="11"/>
        <color theme="1"/>
        <rFont val="Calibri"/>
        <family val="2"/>
        <scheme val="minor"/>
      </rPr>
      <t>}</t>
    </r>
    <r>
      <rPr>
        <vertAlign val="superscript"/>
        <sz val="10"/>
        <rFont val="Arial"/>
        <family val="2"/>
      </rPr>
      <t>2/3</t>
    </r>
    <r>
      <rPr>
        <sz val="11"/>
        <color theme="1"/>
        <rFont val="Calibri"/>
        <family val="2"/>
        <scheme val="minor"/>
      </rPr>
      <t xml:space="preserve"> </t>
    </r>
  </si>
  <si>
    <t>Channel bottom slope, S =</t>
  </si>
  <si>
    <t>ft/ft</t>
  </si>
  <si>
    <t>Iterative (trial &amp; error) Solution:</t>
  </si>
  <si>
    <t>Side Slope, z =</t>
  </si>
  <si>
    <r>
      <t>y</t>
    </r>
    <r>
      <rPr>
        <vertAlign val="subscript"/>
        <sz val="10"/>
        <rFont val="Arial"/>
        <family val="2"/>
      </rPr>
      <t>o</t>
    </r>
    <r>
      <rPr>
        <sz val="10"/>
        <rFont val="Arial"/>
        <family val="2"/>
      </rPr>
      <t xml:space="preserve"> ,ft</t>
    </r>
  </si>
  <si>
    <r>
      <t>(3y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 xml:space="preserve"> + 2y</t>
    </r>
    <r>
      <rPr>
        <vertAlign val="subscript"/>
        <sz val="10"/>
        <rFont val="Arial"/>
        <family val="2"/>
      </rPr>
      <t>o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)*{(3y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 xml:space="preserve"> + 2y</t>
    </r>
    <r>
      <rPr>
        <vertAlign val="subscript"/>
        <sz val="10"/>
        <rFont val="Arial"/>
        <family val="2"/>
      </rPr>
      <t>o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)/[3 + 2y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>(1 + 2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)]</t>
    </r>
    <r>
      <rPr>
        <vertAlign val="superscript"/>
        <sz val="10"/>
        <rFont val="Arial"/>
        <family val="2"/>
      </rPr>
      <t>1/2</t>
    </r>
    <r>
      <rPr>
        <sz val="11"/>
        <color theme="1"/>
        <rFont val="Calibri"/>
        <family val="2"/>
        <scheme val="minor"/>
      </rPr>
      <t>}</t>
    </r>
    <r>
      <rPr>
        <vertAlign val="superscript"/>
        <sz val="10"/>
        <rFont val="Arial"/>
        <family val="2"/>
      </rPr>
      <t>2/3</t>
    </r>
    <r>
      <rPr>
        <sz val="11"/>
        <color theme="1"/>
        <rFont val="Calibri"/>
        <family val="2"/>
        <scheme val="minor"/>
      </rPr>
      <t xml:space="preserve"> </t>
    </r>
  </si>
  <si>
    <t xml:space="preserve">  (horiz:vert = z:1)</t>
  </si>
  <si>
    <t>Volumetric Flow Rate, Q =</t>
  </si>
  <si>
    <r>
      <t xml:space="preserve">    NOTE:  For a trapezoidal channel:  A*R</t>
    </r>
    <r>
      <rPr>
        <vertAlign val="superscript"/>
        <sz val="10"/>
        <rFont val="Arial"/>
        <family val="2"/>
      </rPr>
      <t>2/3</t>
    </r>
    <r>
      <rPr>
        <sz val="11"/>
        <color theme="1"/>
        <rFont val="Calibri"/>
        <family val="2"/>
        <scheme val="minor"/>
      </rPr>
      <t xml:space="preserve"> = (3y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 xml:space="preserve"> + 2y</t>
    </r>
    <r>
      <rPr>
        <vertAlign val="subscript"/>
        <sz val="10"/>
        <rFont val="Arial"/>
        <family val="2"/>
      </rPr>
      <t>o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)*{(3y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 xml:space="preserve"> + 2y</t>
    </r>
    <r>
      <rPr>
        <vertAlign val="subscript"/>
        <sz val="10"/>
        <rFont val="Arial"/>
        <family val="2"/>
      </rPr>
      <t>o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)/[3 + 2y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>(1 + 2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)]</t>
    </r>
    <r>
      <rPr>
        <vertAlign val="superscript"/>
        <sz val="10"/>
        <rFont val="Arial"/>
        <family val="2"/>
      </rPr>
      <t>1/2</t>
    </r>
    <r>
      <rPr>
        <sz val="11"/>
        <color theme="1"/>
        <rFont val="Calibri"/>
        <family val="2"/>
        <scheme val="minor"/>
      </rPr>
      <t>}</t>
    </r>
    <r>
      <rPr>
        <vertAlign val="superscript"/>
        <sz val="10"/>
        <rFont val="Arial"/>
        <family val="2"/>
      </rPr>
      <t>2/3</t>
    </r>
    <r>
      <rPr>
        <sz val="11"/>
        <color theme="1"/>
        <rFont val="Calibri"/>
        <family val="2"/>
        <scheme val="minor"/>
      </rPr>
      <t xml:space="preserve"> </t>
    </r>
  </si>
  <si>
    <t>Shear Stress In Ditch</t>
  </si>
  <si>
    <t xml:space="preserve">τ = </t>
  </si>
  <si>
    <t>τ = 62.4DS</t>
  </si>
  <si>
    <t xml:space="preserve">Depth (D) = </t>
  </si>
  <si>
    <t xml:space="preserve">Slope (S) = </t>
  </si>
  <si>
    <t>psf</t>
  </si>
  <si>
    <t>Q5</t>
  </si>
  <si>
    <t>Q2</t>
  </si>
  <si>
    <t>Q10</t>
  </si>
  <si>
    <t>Q25</t>
  </si>
  <si>
    <t>Q50</t>
  </si>
  <si>
    <t>Q100</t>
  </si>
  <si>
    <t xml:space="preserve">i(2) = </t>
  </si>
  <si>
    <t xml:space="preserve">i(25) = </t>
  </si>
  <si>
    <t xml:space="preserve">i(5) = </t>
  </si>
  <si>
    <t xml:space="preserve">i(10) = </t>
  </si>
  <si>
    <t xml:space="preserve">i(50) = </t>
  </si>
  <si>
    <t xml:space="preserve">i(100)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</si>
</sst>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0000"/>
    <numFmt numFmtId="167" formatCode="0.0"/>
  </numFmts>
  <fonts count="1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name val="Arial"/>
      <family val="2"/>
    </font>
    <font>
      <sz val="20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2" fontId="0" fillId="0" borderId="0" xfId="0" applyNumberFormat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3" xfId="0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4" fontId="0" fillId="0" borderId="3" xfId="0" applyNumberFormat="1" applyBorder="1" applyAlignment="1">
      <alignment horizontal="center"/>
    </xf>
    <xf numFmtId="0" fontId="10" fillId="0" borderId="0" xfId="0" applyFont="1"/>
    <xf numFmtId="0" fontId="11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2" fontId="7" fillId="0" borderId="0" xfId="0" applyNumberFormat="1" applyFont="1" applyAlignment="1">
      <alignment horizontal="left"/>
    </xf>
    <xf numFmtId="165" fontId="7" fillId="0" borderId="0" xfId="0" applyNumberFormat="1" applyFont="1" applyAlignment="1">
      <alignment horizontal="left"/>
    </xf>
    <xf numFmtId="2" fontId="7" fillId="0" borderId="0" xfId="0" applyNumberFormat="1" applyFont="1" applyAlignment="1">
      <alignment horizontal="center"/>
    </xf>
    <xf numFmtId="167" fontId="7" fillId="0" borderId="0" xfId="0" applyNumberFormat="1" applyFont="1" applyAlignment="1">
      <alignment horizontal="center"/>
    </xf>
    <xf numFmtId="166" fontId="7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0" fontId="12" fillId="0" borderId="0" xfId="0" applyFont="1" applyAlignment="1">
      <alignment horizontal="right"/>
    </xf>
    <xf numFmtId="0" fontId="13" fillId="2" borderId="0" xfId="0" applyFont="1" applyFill="1" applyAlignment="1">
      <alignment horizontal="right"/>
    </xf>
    <xf numFmtId="2" fontId="14" fillId="2" borderId="0" xfId="0" applyNumberFormat="1" applyFont="1" applyFill="1" applyAlignment="1">
      <alignment horizontal="center"/>
    </xf>
    <xf numFmtId="0" fontId="14" fillId="2" borderId="0" xfId="0" applyFont="1" applyFill="1"/>
    <xf numFmtId="0" fontId="15" fillId="0" borderId="0" xfId="0" applyFont="1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2" borderId="0" xfId="0" applyFill="1" applyAlignment="1">
      <alignment horizontal="right"/>
    </xf>
    <xf numFmtId="0" fontId="0" fillId="2" borderId="0" xfId="0" applyFill="1"/>
    <xf numFmtId="0" fontId="16" fillId="2" borderId="2" xfId="0" applyFont="1" applyFill="1" applyBorder="1" applyAlignment="1">
      <alignment horizontal="right" indent="1"/>
    </xf>
    <xf numFmtId="0" fontId="16" fillId="2" borderId="2" xfId="0" applyFont="1" applyFill="1" applyBorder="1" applyAlignment="1">
      <alignment horizontal="center"/>
    </xf>
    <xf numFmtId="0" fontId="16" fillId="2" borderId="2" xfId="0" applyFont="1" applyFill="1" applyBorder="1"/>
    <xf numFmtId="2" fontId="16" fillId="2" borderId="2" xfId="0" applyNumberFormat="1" applyFont="1" applyFill="1" applyBorder="1" applyAlignment="1">
      <alignment horizontal="center"/>
    </xf>
    <xf numFmtId="0" fontId="16" fillId="0" borderId="0" xfId="0" applyFont="1" applyAlignment="1">
      <alignment horizontal="right"/>
    </xf>
    <xf numFmtId="2" fontId="16" fillId="0" borderId="0" xfId="0" applyNumberFormat="1" applyFont="1" applyAlignment="1">
      <alignment horizontal="center"/>
    </xf>
    <xf numFmtId="0" fontId="1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314325</xdr:colOff>
      <xdr:row>0</xdr:row>
      <xdr:rowOff>0</xdr:rowOff>
    </xdr:from>
    <xdr:to>
      <xdr:col>20</xdr:col>
      <xdr:colOff>266020</xdr:colOff>
      <xdr:row>39</xdr:row>
      <xdr:rowOff>65737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34250" y="0"/>
          <a:ext cx="5438095" cy="7504762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11</xdr:col>
      <xdr:colOff>313652</xdr:colOff>
      <xdr:row>19</xdr:row>
      <xdr:rowOff>75737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52625" y="0"/>
          <a:ext cx="5380952" cy="3704762"/>
        </a:xfrm>
        <a:prstGeom prst="rect">
          <a:avLst/>
        </a:prstGeom>
      </xdr:spPr>
    </xdr:pic>
    <xdr:clientData/>
  </xdr:twoCellAnchor>
  <xdr:twoCellAnchor>
    <xdr:from>
      <xdr:col>5</xdr:col>
      <xdr:colOff>314325</xdr:colOff>
      <xdr:row>6</xdr:row>
      <xdr:rowOff>123825</xdr:rowOff>
    </xdr:from>
    <xdr:to>
      <xdr:col>9</xdr:col>
      <xdr:colOff>104775</xdr:colOff>
      <xdr:row>8</xdr:row>
      <xdr:rowOff>38100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486150" y="1276350"/>
          <a:ext cx="2228850" cy="295275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9525</xdr:colOff>
      <xdr:row>0</xdr:row>
      <xdr:rowOff>0</xdr:rowOff>
    </xdr:from>
    <xdr:to>
      <xdr:col>13</xdr:col>
      <xdr:colOff>533030</xdr:colOff>
      <xdr:row>16</xdr:row>
      <xdr:rowOff>28190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95925" y="0"/>
          <a:ext cx="2961905" cy="30761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27886</xdr:colOff>
      <xdr:row>42</xdr:row>
      <xdr:rowOff>27571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514286" cy="8028571"/>
        </a:xfrm>
        <a:prstGeom prst="rect">
          <a:avLst/>
        </a:prstGeom>
      </xdr:spPr>
    </xdr:pic>
    <xdr:clientData/>
  </xdr:twoCellAnchor>
  <xdr:twoCellAnchor>
    <xdr:from>
      <xdr:col>0</xdr:col>
      <xdr:colOff>485775</xdr:colOff>
      <xdr:row>15</xdr:row>
      <xdr:rowOff>0</xdr:rowOff>
    </xdr:from>
    <xdr:to>
      <xdr:col>4</xdr:col>
      <xdr:colOff>400050</xdr:colOff>
      <xdr:row>25</xdr:row>
      <xdr:rowOff>38100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CxnSpPr/>
      </xdr:nvCxnSpPr>
      <xdr:spPr>
        <a:xfrm flipV="1">
          <a:off x="485775" y="2857500"/>
          <a:ext cx="2352675" cy="1943100"/>
        </a:xfrm>
        <a:prstGeom prst="line">
          <a:avLst/>
        </a:prstGeom>
        <a:ln w="38100"/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400050</xdr:colOff>
      <xdr:row>15</xdr:row>
      <xdr:rowOff>0</xdr:rowOff>
    </xdr:from>
    <xdr:to>
      <xdr:col>8</xdr:col>
      <xdr:colOff>352425</xdr:colOff>
      <xdr:row>36</xdr:row>
      <xdr:rowOff>57150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CxnSpPr/>
      </xdr:nvCxnSpPr>
      <xdr:spPr>
        <a:xfrm>
          <a:off x="2838450" y="2857500"/>
          <a:ext cx="2390775" cy="4057650"/>
        </a:xfrm>
        <a:prstGeom prst="line">
          <a:avLst/>
        </a:prstGeom>
        <a:ln w="38100"/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252116</xdr:colOff>
      <xdr:row>38</xdr:row>
      <xdr:rowOff>19050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957716" cy="7258050"/>
        </a:xfrm>
        <a:prstGeom prst="rect">
          <a:avLst/>
        </a:prstGeom>
      </xdr:spPr>
    </xdr:pic>
    <xdr:clientData/>
  </xdr:twoCellAnchor>
  <xdr:twoCellAnchor>
    <xdr:from>
      <xdr:col>4</xdr:col>
      <xdr:colOff>561975</xdr:colOff>
      <xdr:row>25</xdr:row>
      <xdr:rowOff>19050</xdr:rowOff>
    </xdr:from>
    <xdr:to>
      <xdr:col>10</xdr:col>
      <xdr:colOff>581025</xdr:colOff>
      <xdr:row>26</xdr:row>
      <xdr:rowOff>66675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000375" y="4781550"/>
          <a:ext cx="3676650" cy="238125"/>
        </a:xfrm>
        <a:prstGeom prst="roundRect">
          <a:avLst/>
        </a:prstGeom>
        <a:noFill/>
        <a:ln w="571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9</xdr:col>
      <xdr:colOff>304077</xdr:colOff>
      <xdr:row>34</xdr:row>
      <xdr:rowOff>180143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0"/>
          <a:ext cx="5780952" cy="6657143"/>
        </a:xfrm>
        <a:prstGeom prst="rect">
          <a:avLst/>
        </a:prstGeom>
      </xdr:spPr>
    </xdr:pic>
    <xdr:clientData/>
  </xdr:twoCellAnchor>
  <xdr:twoCellAnchor>
    <xdr:from>
      <xdr:col>5</xdr:col>
      <xdr:colOff>76200</xdr:colOff>
      <xdr:row>31</xdr:row>
      <xdr:rowOff>66675</xdr:rowOff>
    </xdr:from>
    <xdr:to>
      <xdr:col>5</xdr:col>
      <xdr:colOff>247650</xdr:colOff>
      <xdr:row>32</xdr:row>
      <xdr:rowOff>47625</xdr:rowOff>
    </xdr:to>
    <xdr:sp macro="" textlink="">
      <xdr:nvSpPr>
        <xdr:cNvPr id="3" name="5-Point Star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3124200" y="5972175"/>
          <a:ext cx="171450" cy="17145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"/>
  <sheetViews>
    <sheetView workbookViewId="0">
      <selection activeCell="C11" sqref="C11"/>
    </sheetView>
  </sheetViews>
  <sheetFormatPr defaultRowHeight="15" x14ac:dyDescent="0.25"/>
  <cols>
    <col min="1" max="1" width="11" customWidth="1"/>
    <col min="10" max="10" width="12" customWidth="1"/>
  </cols>
  <sheetData>
    <row r="1" spans="1:3" x14ac:dyDescent="0.25">
      <c r="A1" s="6" t="s">
        <v>37</v>
      </c>
    </row>
    <row r="2" spans="1:3" x14ac:dyDescent="0.25">
      <c r="A2" s="33" t="s">
        <v>39</v>
      </c>
    </row>
    <row r="3" spans="1:3" x14ac:dyDescent="0.25">
      <c r="A3" s="1" t="s">
        <v>40</v>
      </c>
      <c r="B3" s="37">
        <v>0.3503</v>
      </c>
      <c r="C3" t="s">
        <v>23</v>
      </c>
    </row>
    <row r="4" spans="1:3" x14ac:dyDescent="0.25">
      <c r="A4" s="2" t="s">
        <v>41</v>
      </c>
      <c r="B4" s="5">
        <v>1.17E-2</v>
      </c>
      <c r="C4" s="3" t="s">
        <v>29</v>
      </c>
    </row>
    <row r="5" spans="1:3" ht="15.75" x14ac:dyDescent="0.25">
      <c r="A5" s="34" t="s">
        <v>38</v>
      </c>
      <c r="B5" s="35">
        <f>62.4*B3*B4</f>
        <v>0.25574702399999999</v>
      </c>
      <c r="C5" s="36" t="s">
        <v>42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abSelected="1" workbookViewId="0">
      <selection activeCell="L26" sqref="L26"/>
    </sheetView>
  </sheetViews>
  <sheetFormatPr defaultRowHeight="15" x14ac:dyDescent="0.25"/>
  <cols>
    <col min="1" max="1" width="11" customWidth="1"/>
  </cols>
  <sheetData>
    <row r="1" spans="1:8" x14ac:dyDescent="0.25">
      <c r="A1" s="6" t="s">
        <v>0</v>
      </c>
    </row>
    <row r="2" spans="1:8" x14ac:dyDescent="0.25">
      <c r="A2" s="1" t="s">
        <v>1</v>
      </c>
      <c r="F2" s="8" t="s">
        <v>10</v>
      </c>
      <c r="G2" s="8" t="s">
        <v>11</v>
      </c>
      <c r="H2" s="8" t="s">
        <v>12</v>
      </c>
    </row>
    <row r="3" spans="1:8" x14ac:dyDescent="0.25">
      <c r="A3" s="1" t="s">
        <v>3</v>
      </c>
      <c r="B3" s="7">
        <f>H5</f>
        <v>0.66393442622950816</v>
      </c>
      <c r="C3" t="s">
        <v>7</v>
      </c>
      <c r="F3" s="8">
        <v>100</v>
      </c>
      <c r="G3" s="8">
        <v>0.7</v>
      </c>
      <c r="H3" s="8">
        <f>G3*F3</f>
        <v>70</v>
      </c>
    </row>
    <row r="4" spans="1:8" x14ac:dyDescent="0.25">
      <c r="A4" s="1" t="s">
        <v>4</v>
      </c>
      <c r="B4" s="7">
        <v>4.4800000000000004</v>
      </c>
      <c r="C4" t="s">
        <v>6</v>
      </c>
      <c r="F4" s="8">
        <v>22</v>
      </c>
      <c r="G4" s="8">
        <v>0.5</v>
      </c>
      <c r="H4" s="8">
        <f>G4*F4</f>
        <v>11</v>
      </c>
    </row>
    <row r="5" spans="1:8" x14ac:dyDescent="0.25">
      <c r="A5" s="2" t="s">
        <v>8</v>
      </c>
      <c r="B5" s="5">
        <v>1.27</v>
      </c>
      <c r="C5" s="3" t="s">
        <v>9</v>
      </c>
      <c r="G5" s="1" t="s">
        <v>13</v>
      </c>
      <c r="H5" s="7">
        <f>(H4+H3)/(F4+F3)</f>
        <v>0.66393442622950816</v>
      </c>
    </row>
    <row r="6" spans="1:8" x14ac:dyDescent="0.25">
      <c r="A6" s="45" t="s">
        <v>2</v>
      </c>
      <c r="B6" s="46">
        <f>B3*B4*B5</f>
        <v>3.77752131147541</v>
      </c>
      <c r="C6" s="47" t="s">
        <v>5</v>
      </c>
    </row>
    <row r="12" spans="1:8" x14ac:dyDescent="0.25">
      <c r="A12" s="41" t="s">
        <v>44</v>
      </c>
      <c r="B12" s="42">
        <v>3.78</v>
      </c>
      <c r="C12" s="43" t="s">
        <v>5</v>
      </c>
    </row>
    <row r="13" spans="1:8" x14ac:dyDescent="0.25">
      <c r="A13" s="41" t="s">
        <v>43</v>
      </c>
      <c r="B13" s="42">
        <v>4.4400000000000004</v>
      </c>
      <c r="C13" s="43" t="s">
        <v>5</v>
      </c>
    </row>
    <row r="14" spans="1:8" x14ac:dyDescent="0.25">
      <c r="A14" s="41" t="s">
        <v>45</v>
      </c>
      <c r="B14" s="42">
        <v>4.87</v>
      </c>
      <c r="C14" s="43" t="s">
        <v>5</v>
      </c>
    </row>
    <row r="15" spans="1:8" x14ac:dyDescent="0.25">
      <c r="A15" s="41" t="s">
        <v>46</v>
      </c>
      <c r="B15" s="42">
        <v>5.46</v>
      </c>
      <c r="C15" s="43" t="s">
        <v>5</v>
      </c>
    </row>
    <row r="16" spans="1:8" x14ac:dyDescent="0.25">
      <c r="A16" s="41" t="s">
        <v>47</v>
      </c>
      <c r="B16" s="42">
        <v>5.89</v>
      </c>
      <c r="C16" s="43" t="s">
        <v>5</v>
      </c>
    </row>
    <row r="17" spans="1:3" x14ac:dyDescent="0.25">
      <c r="A17" s="41" t="s">
        <v>48</v>
      </c>
      <c r="B17" s="44">
        <v>6.42</v>
      </c>
      <c r="C17" s="43" t="s">
        <v>5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58"/>
  <sheetViews>
    <sheetView workbookViewId="0">
      <selection activeCell="F15" sqref="F15"/>
    </sheetView>
  </sheetViews>
  <sheetFormatPr defaultRowHeight="15" x14ac:dyDescent="0.25"/>
  <cols>
    <col min="1" max="1" width="9.5703125" customWidth="1"/>
    <col min="2" max="2" width="13.85546875" customWidth="1"/>
    <col min="4" max="4" width="5.5703125" customWidth="1"/>
    <col min="5" max="5" width="4.5703125" customWidth="1"/>
    <col min="6" max="6" width="7.85546875" customWidth="1"/>
    <col min="7" max="7" width="11.7109375" customWidth="1"/>
    <col min="9" max="9" width="7.28515625" customWidth="1"/>
    <col min="10" max="10" width="12.28515625" customWidth="1"/>
    <col min="12" max="12" width="6.140625" customWidth="1"/>
    <col min="14" max="14" width="19.42578125" customWidth="1"/>
    <col min="15" max="15" width="14.140625" customWidth="1"/>
    <col min="16" max="16" width="7.42578125" customWidth="1"/>
    <col min="17" max="17" width="6" customWidth="1"/>
    <col min="19" max="19" width="28.42578125" customWidth="1"/>
    <col min="20" max="20" width="18.28515625" customWidth="1"/>
    <col min="257" max="257" width="9.5703125" customWidth="1"/>
    <col min="258" max="258" width="13.85546875" customWidth="1"/>
    <col min="260" max="260" width="5.5703125" customWidth="1"/>
    <col min="261" max="261" width="4.5703125" customWidth="1"/>
    <col min="262" max="262" width="7.85546875" customWidth="1"/>
    <col min="263" max="263" width="11.7109375" customWidth="1"/>
    <col min="265" max="265" width="7.28515625" customWidth="1"/>
    <col min="266" max="266" width="12.28515625" customWidth="1"/>
    <col min="268" max="268" width="6.140625" customWidth="1"/>
    <col min="270" max="270" width="19.42578125" customWidth="1"/>
    <col min="271" max="271" width="14.140625" customWidth="1"/>
    <col min="272" max="272" width="7.42578125" customWidth="1"/>
    <col min="273" max="273" width="6" customWidth="1"/>
    <col min="275" max="275" width="28.42578125" customWidth="1"/>
    <col min="276" max="276" width="18.28515625" customWidth="1"/>
    <col min="513" max="513" width="9.5703125" customWidth="1"/>
    <col min="514" max="514" width="13.85546875" customWidth="1"/>
    <col min="516" max="516" width="5.5703125" customWidth="1"/>
    <col min="517" max="517" width="4.5703125" customWidth="1"/>
    <col min="518" max="518" width="7.85546875" customWidth="1"/>
    <col min="519" max="519" width="11.7109375" customWidth="1"/>
    <col min="521" max="521" width="7.28515625" customWidth="1"/>
    <col min="522" max="522" width="12.28515625" customWidth="1"/>
    <col min="524" max="524" width="6.140625" customWidth="1"/>
    <col min="526" max="526" width="19.42578125" customWidth="1"/>
    <col min="527" max="527" width="14.140625" customWidth="1"/>
    <col min="528" max="528" width="7.42578125" customWidth="1"/>
    <col min="529" max="529" width="6" customWidth="1"/>
    <col min="531" max="531" width="28.42578125" customWidth="1"/>
    <col min="532" max="532" width="18.28515625" customWidth="1"/>
    <col min="769" max="769" width="9.5703125" customWidth="1"/>
    <col min="770" max="770" width="13.85546875" customWidth="1"/>
    <col min="772" max="772" width="5.5703125" customWidth="1"/>
    <col min="773" max="773" width="4.5703125" customWidth="1"/>
    <col min="774" max="774" width="7.85546875" customWidth="1"/>
    <col min="775" max="775" width="11.7109375" customWidth="1"/>
    <col min="777" max="777" width="7.28515625" customWidth="1"/>
    <col min="778" max="778" width="12.28515625" customWidth="1"/>
    <col min="780" max="780" width="6.140625" customWidth="1"/>
    <col min="782" max="782" width="19.42578125" customWidth="1"/>
    <col min="783" max="783" width="14.140625" customWidth="1"/>
    <col min="784" max="784" width="7.42578125" customWidth="1"/>
    <col min="785" max="785" width="6" customWidth="1"/>
    <col min="787" max="787" width="28.42578125" customWidth="1"/>
    <col min="788" max="788" width="18.28515625" customWidth="1"/>
    <col min="1025" max="1025" width="9.5703125" customWidth="1"/>
    <col min="1026" max="1026" width="13.85546875" customWidth="1"/>
    <col min="1028" max="1028" width="5.5703125" customWidth="1"/>
    <col min="1029" max="1029" width="4.5703125" customWidth="1"/>
    <col min="1030" max="1030" width="7.85546875" customWidth="1"/>
    <col min="1031" max="1031" width="11.7109375" customWidth="1"/>
    <col min="1033" max="1033" width="7.28515625" customWidth="1"/>
    <col min="1034" max="1034" width="12.28515625" customWidth="1"/>
    <col min="1036" max="1036" width="6.140625" customWidth="1"/>
    <col min="1038" max="1038" width="19.42578125" customWidth="1"/>
    <col min="1039" max="1039" width="14.140625" customWidth="1"/>
    <col min="1040" max="1040" width="7.42578125" customWidth="1"/>
    <col min="1041" max="1041" width="6" customWidth="1"/>
    <col min="1043" max="1043" width="28.42578125" customWidth="1"/>
    <col min="1044" max="1044" width="18.28515625" customWidth="1"/>
    <col min="1281" max="1281" width="9.5703125" customWidth="1"/>
    <col min="1282" max="1282" width="13.85546875" customWidth="1"/>
    <col min="1284" max="1284" width="5.5703125" customWidth="1"/>
    <col min="1285" max="1285" width="4.5703125" customWidth="1"/>
    <col min="1286" max="1286" width="7.85546875" customWidth="1"/>
    <col min="1287" max="1287" width="11.7109375" customWidth="1"/>
    <col min="1289" max="1289" width="7.28515625" customWidth="1"/>
    <col min="1290" max="1290" width="12.28515625" customWidth="1"/>
    <col min="1292" max="1292" width="6.140625" customWidth="1"/>
    <col min="1294" max="1294" width="19.42578125" customWidth="1"/>
    <col min="1295" max="1295" width="14.140625" customWidth="1"/>
    <col min="1296" max="1296" width="7.42578125" customWidth="1"/>
    <col min="1297" max="1297" width="6" customWidth="1"/>
    <col min="1299" max="1299" width="28.42578125" customWidth="1"/>
    <col min="1300" max="1300" width="18.28515625" customWidth="1"/>
    <col min="1537" max="1537" width="9.5703125" customWidth="1"/>
    <col min="1538" max="1538" width="13.85546875" customWidth="1"/>
    <col min="1540" max="1540" width="5.5703125" customWidth="1"/>
    <col min="1541" max="1541" width="4.5703125" customWidth="1"/>
    <col min="1542" max="1542" width="7.85546875" customWidth="1"/>
    <col min="1543" max="1543" width="11.7109375" customWidth="1"/>
    <col min="1545" max="1545" width="7.28515625" customWidth="1"/>
    <col min="1546" max="1546" width="12.28515625" customWidth="1"/>
    <col min="1548" max="1548" width="6.140625" customWidth="1"/>
    <col min="1550" max="1550" width="19.42578125" customWidth="1"/>
    <col min="1551" max="1551" width="14.140625" customWidth="1"/>
    <col min="1552" max="1552" width="7.42578125" customWidth="1"/>
    <col min="1553" max="1553" width="6" customWidth="1"/>
    <col min="1555" max="1555" width="28.42578125" customWidth="1"/>
    <col min="1556" max="1556" width="18.28515625" customWidth="1"/>
    <col min="1793" max="1793" width="9.5703125" customWidth="1"/>
    <col min="1794" max="1794" width="13.85546875" customWidth="1"/>
    <col min="1796" max="1796" width="5.5703125" customWidth="1"/>
    <col min="1797" max="1797" width="4.5703125" customWidth="1"/>
    <col min="1798" max="1798" width="7.85546875" customWidth="1"/>
    <col min="1799" max="1799" width="11.7109375" customWidth="1"/>
    <col min="1801" max="1801" width="7.28515625" customWidth="1"/>
    <col min="1802" max="1802" width="12.28515625" customWidth="1"/>
    <col min="1804" max="1804" width="6.140625" customWidth="1"/>
    <col min="1806" max="1806" width="19.42578125" customWidth="1"/>
    <col min="1807" max="1807" width="14.140625" customWidth="1"/>
    <col min="1808" max="1808" width="7.42578125" customWidth="1"/>
    <col min="1809" max="1809" width="6" customWidth="1"/>
    <col min="1811" max="1811" width="28.42578125" customWidth="1"/>
    <col min="1812" max="1812" width="18.28515625" customWidth="1"/>
    <col min="2049" max="2049" width="9.5703125" customWidth="1"/>
    <col min="2050" max="2050" width="13.85546875" customWidth="1"/>
    <col min="2052" max="2052" width="5.5703125" customWidth="1"/>
    <col min="2053" max="2053" width="4.5703125" customWidth="1"/>
    <col min="2054" max="2054" width="7.85546875" customWidth="1"/>
    <col min="2055" max="2055" width="11.7109375" customWidth="1"/>
    <col min="2057" max="2057" width="7.28515625" customWidth="1"/>
    <col min="2058" max="2058" width="12.28515625" customWidth="1"/>
    <col min="2060" max="2060" width="6.140625" customWidth="1"/>
    <col min="2062" max="2062" width="19.42578125" customWidth="1"/>
    <col min="2063" max="2063" width="14.140625" customWidth="1"/>
    <col min="2064" max="2064" width="7.42578125" customWidth="1"/>
    <col min="2065" max="2065" width="6" customWidth="1"/>
    <col min="2067" max="2067" width="28.42578125" customWidth="1"/>
    <col min="2068" max="2068" width="18.28515625" customWidth="1"/>
    <col min="2305" max="2305" width="9.5703125" customWidth="1"/>
    <col min="2306" max="2306" width="13.85546875" customWidth="1"/>
    <col min="2308" max="2308" width="5.5703125" customWidth="1"/>
    <col min="2309" max="2309" width="4.5703125" customWidth="1"/>
    <col min="2310" max="2310" width="7.85546875" customWidth="1"/>
    <col min="2311" max="2311" width="11.7109375" customWidth="1"/>
    <col min="2313" max="2313" width="7.28515625" customWidth="1"/>
    <col min="2314" max="2314" width="12.28515625" customWidth="1"/>
    <col min="2316" max="2316" width="6.140625" customWidth="1"/>
    <col min="2318" max="2318" width="19.42578125" customWidth="1"/>
    <col min="2319" max="2319" width="14.140625" customWidth="1"/>
    <col min="2320" max="2320" width="7.42578125" customWidth="1"/>
    <col min="2321" max="2321" width="6" customWidth="1"/>
    <col min="2323" max="2323" width="28.42578125" customWidth="1"/>
    <col min="2324" max="2324" width="18.28515625" customWidth="1"/>
    <col min="2561" max="2561" width="9.5703125" customWidth="1"/>
    <col min="2562" max="2562" width="13.85546875" customWidth="1"/>
    <col min="2564" max="2564" width="5.5703125" customWidth="1"/>
    <col min="2565" max="2565" width="4.5703125" customWidth="1"/>
    <col min="2566" max="2566" width="7.85546875" customWidth="1"/>
    <col min="2567" max="2567" width="11.7109375" customWidth="1"/>
    <col min="2569" max="2569" width="7.28515625" customWidth="1"/>
    <col min="2570" max="2570" width="12.28515625" customWidth="1"/>
    <col min="2572" max="2572" width="6.140625" customWidth="1"/>
    <col min="2574" max="2574" width="19.42578125" customWidth="1"/>
    <col min="2575" max="2575" width="14.140625" customWidth="1"/>
    <col min="2576" max="2576" width="7.42578125" customWidth="1"/>
    <col min="2577" max="2577" width="6" customWidth="1"/>
    <col min="2579" max="2579" width="28.42578125" customWidth="1"/>
    <col min="2580" max="2580" width="18.28515625" customWidth="1"/>
    <col min="2817" max="2817" width="9.5703125" customWidth="1"/>
    <col min="2818" max="2818" width="13.85546875" customWidth="1"/>
    <col min="2820" max="2820" width="5.5703125" customWidth="1"/>
    <col min="2821" max="2821" width="4.5703125" customWidth="1"/>
    <col min="2822" max="2822" width="7.85546875" customWidth="1"/>
    <col min="2823" max="2823" width="11.7109375" customWidth="1"/>
    <col min="2825" max="2825" width="7.28515625" customWidth="1"/>
    <col min="2826" max="2826" width="12.28515625" customWidth="1"/>
    <col min="2828" max="2828" width="6.140625" customWidth="1"/>
    <col min="2830" max="2830" width="19.42578125" customWidth="1"/>
    <col min="2831" max="2831" width="14.140625" customWidth="1"/>
    <col min="2832" max="2832" width="7.42578125" customWidth="1"/>
    <col min="2833" max="2833" width="6" customWidth="1"/>
    <col min="2835" max="2835" width="28.42578125" customWidth="1"/>
    <col min="2836" max="2836" width="18.28515625" customWidth="1"/>
    <col min="3073" max="3073" width="9.5703125" customWidth="1"/>
    <col min="3074" max="3074" width="13.85546875" customWidth="1"/>
    <col min="3076" max="3076" width="5.5703125" customWidth="1"/>
    <col min="3077" max="3077" width="4.5703125" customWidth="1"/>
    <col min="3078" max="3078" width="7.85546875" customWidth="1"/>
    <col min="3079" max="3079" width="11.7109375" customWidth="1"/>
    <col min="3081" max="3081" width="7.28515625" customWidth="1"/>
    <col min="3082" max="3082" width="12.28515625" customWidth="1"/>
    <col min="3084" max="3084" width="6.140625" customWidth="1"/>
    <col min="3086" max="3086" width="19.42578125" customWidth="1"/>
    <col min="3087" max="3087" width="14.140625" customWidth="1"/>
    <col min="3088" max="3088" width="7.42578125" customWidth="1"/>
    <col min="3089" max="3089" width="6" customWidth="1"/>
    <col min="3091" max="3091" width="28.42578125" customWidth="1"/>
    <col min="3092" max="3092" width="18.28515625" customWidth="1"/>
    <col min="3329" max="3329" width="9.5703125" customWidth="1"/>
    <col min="3330" max="3330" width="13.85546875" customWidth="1"/>
    <col min="3332" max="3332" width="5.5703125" customWidth="1"/>
    <col min="3333" max="3333" width="4.5703125" customWidth="1"/>
    <col min="3334" max="3334" width="7.85546875" customWidth="1"/>
    <col min="3335" max="3335" width="11.7109375" customWidth="1"/>
    <col min="3337" max="3337" width="7.28515625" customWidth="1"/>
    <col min="3338" max="3338" width="12.28515625" customWidth="1"/>
    <col min="3340" max="3340" width="6.140625" customWidth="1"/>
    <col min="3342" max="3342" width="19.42578125" customWidth="1"/>
    <col min="3343" max="3343" width="14.140625" customWidth="1"/>
    <col min="3344" max="3344" width="7.42578125" customWidth="1"/>
    <col min="3345" max="3345" width="6" customWidth="1"/>
    <col min="3347" max="3347" width="28.42578125" customWidth="1"/>
    <col min="3348" max="3348" width="18.28515625" customWidth="1"/>
    <col min="3585" max="3585" width="9.5703125" customWidth="1"/>
    <col min="3586" max="3586" width="13.85546875" customWidth="1"/>
    <col min="3588" max="3588" width="5.5703125" customWidth="1"/>
    <col min="3589" max="3589" width="4.5703125" customWidth="1"/>
    <col min="3590" max="3590" width="7.85546875" customWidth="1"/>
    <col min="3591" max="3591" width="11.7109375" customWidth="1"/>
    <col min="3593" max="3593" width="7.28515625" customWidth="1"/>
    <col min="3594" max="3594" width="12.28515625" customWidth="1"/>
    <col min="3596" max="3596" width="6.140625" customWidth="1"/>
    <col min="3598" max="3598" width="19.42578125" customWidth="1"/>
    <col min="3599" max="3599" width="14.140625" customWidth="1"/>
    <col min="3600" max="3600" width="7.42578125" customWidth="1"/>
    <col min="3601" max="3601" width="6" customWidth="1"/>
    <col min="3603" max="3603" width="28.42578125" customWidth="1"/>
    <col min="3604" max="3604" width="18.28515625" customWidth="1"/>
    <col min="3841" max="3841" width="9.5703125" customWidth="1"/>
    <col min="3842" max="3842" width="13.85546875" customWidth="1"/>
    <col min="3844" max="3844" width="5.5703125" customWidth="1"/>
    <col min="3845" max="3845" width="4.5703125" customWidth="1"/>
    <col min="3846" max="3846" width="7.85546875" customWidth="1"/>
    <col min="3847" max="3847" width="11.7109375" customWidth="1"/>
    <col min="3849" max="3849" width="7.28515625" customWidth="1"/>
    <col min="3850" max="3850" width="12.28515625" customWidth="1"/>
    <col min="3852" max="3852" width="6.140625" customWidth="1"/>
    <col min="3854" max="3854" width="19.42578125" customWidth="1"/>
    <col min="3855" max="3855" width="14.140625" customWidth="1"/>
    <col min="3856" max="3856" width="7.42578125" customWidth="1"/>
    <col min="3857" max="3857" width="6" customWidth="1"/>
    <col min="3859" max="3859" width="28.42578125" customWidth="1"/>
    <col min="3860" max="3860" width="18.28515625" customWidth="1"/>
    <col min="4097" max="4097" width="9.5703125" customWidth="1"/>
    <col min="4098" max="4098" width="13.85546875" customWidth="1"/>
    <col min="4100" max="4100" width="5.5703125" customWidth="1"/>
    <col min="4101" max="4101" width="4.5703125" customWidth="1"/>
    <col min="4102" max="4102" width="7.85546875" customWidth="1"/>
    <col min="4103" max="4103" width="11.7109375" customWidth="1"/>
    <col min="4105" max="4105" width="7.28515625" customWidth="1"/>
    <col min="4106" max="4106" width="12.28515625" customWidth="1"/>
    <col min="4108" max="4108" width="6.140625" customWidth="1"/>
    <col min="4110" max="4110" width="19.42578125" customWidth="1"/>
    <col min="4111" max="4111" width="14.140625" customWidth="1"/>
    <col min="4112" max="4112" width="7.42578125" customWidth="1"/>
    <col min="4113" max="4113" width="6" customWidth="1"/>
    <col min="4115" max="4115" width="28.42578125" customWidth="1"/>
    <col min="4116" max="4116" width="18.28515625" customWidth="1"/>
    <col min="4353" max="4353" width="9.5703125" customWidth="1"/>
    <col min="4354" max="4354" width="13.85546875" customWidth="1"/>
    <col min="4356" max="4356" width="5.5703125" customWidth="1"/>
    <col min="4357" max="4357" width="4.5703125" customWidth="1"/>
    <col min="4358" max="4358" width="7.85546875" customWidth="1"/>
    <col min="4359" max="4359" width="11.7109375" customWidth="1"/>
    <col min="4361" max="4361" width="7.28515625" customWidth="1"/>
    <col min="4362" max="4362" width="12.28515625" customWidth="1"/>
    <col min="4364" max="4364" width="6.140625" customWidth="1"/>
    <col min="4366" max="4366" width="19.42578125" customWidth="1"/>
    <col min="4367" max="4367" width="14.140625" customWidth="1"/>
    <col min="4368" max="4368" width="7.42578125" customWidth="1"/>
    <col min="4369" max="4369" width="6" customWidth="1"/>
    <col min="4371" max="4371" width="28.42578125" customWidth="1"/>
    <col min="4372" max="4372" width="18.28515625" customWidth="1"/>
    <col min="4609" max="4609" width="9.5703125" customWidth="1"/>
    <col min="4610" max="4610" width="13.85546875" customWidth="1"/>
    <col min="4612" max="4612" width="5.5703125" customWidth="1"/>
    <col min="4613" max="4613" width="4.5703125" customWidth="1"/>
    <col min="4614" max="4614" width="7.85546875" customWidth="1"/>
    <col min="4615" max="4615" width="11.7109375" customWidth="1"/>
    <col min="4617" max="4617" width="7.28515625" customWidth="1"/>
    <col min="4618" max="4618" width="12.28515625" customWidth="1"/>
    <col min="4620" max="4620" width="6.140625" customWidth="1"/>
    <col min="4622" max="4622" width="19.42578125" customWidth="1"/>
    <col min="4623" max="4623" width="14.140625" customWidth="1"/>
    <col min="4624" max="4624" width="7.42578125" customWidth="1"/>
    <col min="4625" max="4625" width="6" customWidth="1"/>
    <col min="4627" max="4627" width="28.42578125" customWidth="1"/>
    <col min="4628" max="4628" width="18.28515625" customWidth="1"/>
    <col min="4865" max="4865" width="9.5703125" customWidth="1"/>
    <col min="4866" max="4866" width="13.85546875" customWidth="1"/>
    <col min="4868" max="4868" width="5.5703125" customWidth="1"/>
    <col min="4869" max="4869" width="4.5703125" customWidth="1"/>
    <col min="4870" max="4870" width="7.85546875" customWidth="1"/>
    <col min="4871" max="4871" width="11.7109375" customWidth="1"/>
    <col min="4873" max="4873" width="7.28515625" customWidth="1"/>
    <col min="4874" max="4874" width="12.28515625" customWidth="1"/>
    <col min="4876" max="4876" width="6.140625" customWidth="1"/>
    <col min="4878" max="4878" width="19.42578125" customWidth="1"/>
    <col min="4879" max="4879" width="14.140625" customWidth="1"/>
    <col min="4880" max="4880" width="7.42578125" customWidth="1"/>
    <col min="4881" max="4881" width="6" customWidth="1"/>
    <col min="4883" max="4883" width="28.42578125" customWidth="1"/>
    <col min="4884" max="4884" width="18.28515625" customWidth="1"/>
    <col min="5121" max="5121" width="9.5703125" customWidth="1"/>
    <col min="5122" max="5122" width="13.85546875" customWidth="1"/>
    <col min="5124" max="5124" width="5.5703125" customWidth="1"/>
    <col min="5125" max="5125" width="4.5703125" customWidth="1"/>
    <col min="5126" max="5126" width="7.85546875" customWidth="1"/>
    <col min="5127" max="5127" width="11.7109375" customWidth="1"/>
    <col min="5129" max="5129" width="7.28515625" customWidth="1"/>
    <col min="5130" max="5130" width="12.28515625" customWidth="1"/>
    <col min="5132" max="5132" width="6.140625" customWidth="1"/>
    <col min="5134" max="5134" width="19.42578125" customWidth="1"/>
    <col min="5135" max="5135" width="14.140625" customWidth="1"/>
    <col min="5136" max="5136" width="7.42578125" customWidth="1"/>
    <col min="5137" max="5137" width="6" customWidth="1"/>
    <col min="5139" max="5139" width="28.42578125" customWidth="1"/>
    <col min="5140" max="5140" width="18.28515625" customWidth="1"/>
    <col min="5377" max="5377" width="9.5703125" customWidth="1"/>
    <col min="5378" max="5378" width="13.85546875" customWidth="1"/>
    <col min="5380" max="5380" width="5.5703125" customWidth="1"/>
    <col min="5381" max="5381" width="4.5703125" customWidth="1"/>
    <col min="5382" max="5382" width="7.85546875" customWidth="1"/>
    <col min="5383" max="5383" width="11.7109375" customWidth="1"/>
    <col min="5385" max="5385" width="7.28515625" customWidth="1"/>
    <col min="5386" max="5386" width="12.28515625" customWidth="1"/>
    <col min="5388" max="5388" width="6.140625" customWidth="1"/>
    <col min="5390" max="5390" width="19.42578125" customWidth="1"/>
    <col min="5391" max="5391" width="14.140625" customWidth="1"/>
    <col min="5392" max="5392" width="7.42578125" customWidth="1"/>
    <col min="5393" max="5393" width="6" customWidth="1"/>
    <col min="5395" max="5395" width="28.42578125" customWidth="1"/>
    <col min="5396" max="5396" width="18.28515625" customWidth="1"/>
    <col min="5633" max="5633" width="9.5703125" customWidth="1"/>
    <col min="5634" max="5634" width="13.85546875" customWidth="1"/>
    <col min="5636" max="5636" width="5.5703125" customWidth="1"/>
    <col min="5637" max="5637" width="4.5703125" customWidth="1"/>
    <col min="5638" max="5638" width="7.85546875" customWidth="1"/>
    <col min="5639" max="5639" width="11.7109375" customWidth="1"/>
    <col min="5641" max="5641" width="7.28515625" customWidth="1"/>
    <col min="5642" max="5642" width="12.28515625" customWidth="1"/>
    <col min="5644" max="5644" width="6.140625" customWidth="1"/>
    <col min="5646" max="5646" width="19.42578125" customWidth="1"/>
    <col min="5647" max="5647" width="14.140625" customWidth="1"/>
    <col min="5648" max="5648" width="7.42578125" customWidth="1"/>
    <col min="5649" max="5649" width="6" customWidth="1"/>
    <col min="5651" max="5651" width="28.42578125" customWidth="1"/>
    <col min="5652" max="5652" width="18.28515625" customWidth="1"/>
    <col min="5889" max="5889" width="9.5703125" customWidth="1"/>
    <col min="5890" max="5890" width="13.85546875" customWidth="1"/>
    <col min="5892" max="5892" width="5.5703125" customWidth="1"/>
    <col min="5893" max="5893" width="4.5703125" customWidth="1"/>
    <col min="5894" max="5894" width="7.85546875" customWidth="1"/>
    <col min="5895" max="5895" width="11.7109375" customWidth="1"/>
    <col min="5897" max="5897" width="7.28515625" customWidth="1"/>
    <col min="5898" max="5898" width="12.28515625" customWidth="1"/>
    <col min="5900" max="5900" width="6.140625" customWidth="1"/>
    <col min="5902" max="5902" width="19.42578125" customWidth="1"/>
    <col min="5903" max="5903" width="14.140625" customWidth="1"/>
    <col min="5904" max="5904" width="7.42578125" customWidth="1"/>
    <col min="5905" max="5905" width="6" customWidth="1"/>
    <col min="5907" max="5907" width="28.42578125" customWidth="1"/>
    <col min="5908" max="5908" width="18.28515625" customWidth="1"/>
    <col min="6145" max="6145" width="9.5703125" customWidth="1"/>
    <col min="6146" max="6146" width="13.85546875" customWidth="1"/>
    <col min="6148" max="6148" width="5.5703125" customWidth="1"/>
    <col min="6149" max="6149" width="4.5703125" customWidth="1"/>
    <col min="6150" max="6150" width="7.85546875" customWidth="1"/>
    <col min="6151" max="6151" width="11.7109375" customWidth="1"/>
    <col min="6153" max="6153" width="7.28515625" customWidth="1"/>
    <col min="6154" max="6154" width="12.28515625" customWidth="1"/>
    <col min="6156" max="6156" width="6.140625" customWidth="1"/>
    <col min="6158" max="6158" width="19.42578125" customWidth="1"/>
    <col min="6159" max="6159" width="14.140625" customWidth="1"/>
    <col min="6160" max="6160" width="7.42578125" customWidth="1"/>
    <col min="6161" max="6161" width="6" customWidth="1"/>
    <col min="6163" max="6163" width="28.42578125" customWidth="1"/>
    <col min="6164" max="6164" width="18.28515625" customWidth="1"/>
    <col min="6401" max="6401" width="9.5703125" customWidth="1"/>
    <col min="6402" max="6402" width="13.85546875" customWidth="1"/>
    <col min="6404" max="6404" width="5.5703125" customWidth="1"/>
    <col min="6405" max="6405" width="4.5703125" customWidth="1"/>
    <col min="6406" max="6406" width="7.85546875" customWidth="1"/>
    <col min="6407" max="6407" width="11.7109375" customWidth="1"/>
    <col min="6409" max="6409" width="7.28515625" customWidth="1"/>
    <col min="6410" max="6410" width="12.28515625" customWidth="1"/>
    <col min="6412" max="6412" width="6.140625" customWidth="1"/>
    <col min="6414" max="6414" width="19.42578125" customWidth="1"/>
    <col min="6415" max="6415" width="14.140625" customWidth="1"/>
    <col min="6416" max="6416" width="7.42578125" customWidth="1"/>
    <col min="6417" max="6417" width="6" customWidth="1"/>
    <col min="6419" max="6419" width="28.42578125" customWidth="1"/>
    <col min="6420" max="6420" width="18.28515625" customWidth="1"/>
    <col min="6657" max="6657" width="9.5703125" customWidth="1"/>
    <col min="6658" max="6658" width="13.85546875" customWidth="1"/>
    <col min="6660" max="6660" width="5.5703125" customWidth="1"/>
    <col min="6661" max="6661" width="4.5703125" customWidth="1"/>
    <col min="6662" max="6662" width="7.85546875" customWidth="1"/>
    <col min="6663" max="6663" width="11.7109375" customWidth="1"/>
    <col min="6665" max="6665" width="7.28515625" customWidth="1"/>
    <col min="6666" max="6666" width="12.28515625" customWidth="1"/>
    <col min="6668" max="6668" width="6.140625" customWidth="1"/>
    <col min="6670" max="6670" width="19.42578125" customWidth="1"/>
    <col min="6671" max="6671" width="14.140625" customWidth="1"/>
    <col min="6672" max="6672" width="7.42578125" customWidth="1"/>
    <col min="6673" max="6673" width="6" customWidth="1"/>
    <col min="6675" max="6675" width="28.42578125" customWidth="1"/>
    <col min="6676" max="6676" width="18.28515625" customWidth="1"/>
    <col min="6913" max="6913" width="9.5703125" customWidth="1"/>
    <col min="6914" max="6914" width="13.85546875" customWidth="1"/>
    <col min="6916" max="6916" width="5.5703125" customWidth="1"/>
    <col min="6917" max="6917" width="4.5703125" customWidth="1"/>
    <col min="6918" max="6918" width="7.85546875" customWidth="1"/>
    <col min="6919" max="6919" width="11.7109375" customWidth="1"/>
    <col min="6921" max="6921" width="7.28515625" customWidth="1"/>
    <col min="6922" max="6922" width="12.28515625" customWidth="1"/>
    <col min="6924" max="6924" width="6.140625" customWidth="1"/>
    <col min="6926" max="6926" width="19.42578125" customWidth="1"/>
    <col min="6927" max="6927" width="14.140625" customWidth="1"/>
    <col min="6928" max="6928" width="7.42578125" customWidth="1"/>
    <col min="6929" max="6929" width="6" customWidth="1"/>
    <col min="6931" max="6931" width="28.42578125" customWidth="1"/>
    <col min="6932" max="6932" width="18.28515625" customWidth="1"/>
    <col min="7169" max="7169" width="9.5703125" customWidth="1"/>
    <col min="7170" max="7170" width="13.85546875" customWidth="1"/>
    <col min="7172" max="7172" width="5.5703125" customWidth="1"/>
    <col min="7173" max="7173" width="4.5703125" customWidth="1"/>
    <col min="7174" max="7174" width="7.85546875" customWidth="1"/>
    <col min="7175" max="7175" width="11.7109375" customWidth="1"/>
    <col min="7177" max="7177" width="7.28515625" customWidth="1"/>
    <col min="7178" max="7178" width="12.28515625" customWidth="1"/>
    <col min="7180" max="7180" width="6.140625" customWidth="1"/>
    <col min="7182" max="7182" width="19.42578125" customWidth="1"/>
    <col min="7183" max="7183" width="14.140625" customWidth="1"/>
    <col min="7184" max="7184" width="7.42578125" customWidth="1"/>
    <col min="7185" max="7185" width="6" customWidth="1"/>
    <col min="7187" max="7187" width="28.42578125" customWidth="1"/>
    <col min="7188" max="7188" width="18.28515625" customWidth="1"/>
    <col min="7425" max="7425" width="9.5703125" customWidth="1"/>
    <col min="7426" max="7426" width="13.85546875" customWidth="1"/>
    <col min="7428" max="7428" width="5.5703125" customWidth="1"/>
    <col min="7429" max="7429" width="4.5703125" customWidth="1"/>
    <col min="7430" max="7430" width="7.85546875" customWidth="1"/>
    <col min="7431" max="7431" width="11.7109375" customWidth="1"/>
    <col min="7433" max="7433" width="7.28515625" customWidth="1"/>
    <col min="7434" max="7434" width="12.28515625" customWidth="1"/>
    <col min="7436" max="7436" width="6.140625" customWidth="1"/>
    <col min="7438" max="7438" width="19.42578125" customWidth="1"/>
    <col min="7439" max="7439" width="14.140625" customWidth="1"/>
    <col min="7440" max="7440" width="7.42578125" customWidth="1"/>
    <col min="7441" max="7441" width="6" customWidth="1"/>
    <col min="7443" max="7443" width="28.42578125" customWidth="1"/>
    <col min="7444" max="7444" width="18.28515625" customWidth="1"/>
    <col min="7681" max="7681" width="9.5703125" customWidth="1"/>
    <col min="7682" max="7682" width="13.85546875" customWidth="1"/>
    <col min="7684" max="7684" width="5.5703125" customWidth="1"/>
    <col min="7685" max="7685" width="4.5703125" customWidth="1"/>
    <col min="7686" max="7686" width="7.85546875" customWidth="1"/>
    <col min="7687" max="7687" width="11.7109375" customWidth="1"/>
    <col min="7689" max="7689" width="7.28515625" customWidth="1"/>
    <col min="7690" max="7690" width="12.28515625" customWidth="1"/>
    <col min="7692" max="7692" width="6.140625" customWidth="1"/>
    <col min="7694" max="7694" width="19.42578125" customWidth="1"/>
    <col min="7695" max="7695" width="14.140625" customWidth="1"/>
    <col min="7696" max="7696" width="7.42578125" customWidth="1"/>
    <col min="7697" max="7697" width="6" customWidth="1"/>
    <col min="7699" max="7699" width="28.42578125" customWidth="1"/>
    <col min="7700" max="7700" width="18.28515625" customWidth="1"/>
    <col min="7937" max="7937" width="9.5703125" customWidth="1"/>
    <col min="7938" max="7938" width="13.85546875" customWidth="1"/>
    <col min="7940" max="7940" width="5.5703125" customWidth="1"/>
    <col min="7941" max="7941" width="4.5703125" customWidth="1"/>
    <col min="7942" max="7942" width="7.85546875" customWidth="1"/>
    <col min="7943" max="7943" width="11.7109375" customWidth="1"/>
    <col min="7945" max="7945" width="7.28515625" customWidth="1"/>
    <col min="7946" max="7946" width="12.28515625" customWidth="1"/>
    <col min="7948" max="7948" width="6.140625" customWidth="1"/>
    <col min="7950" max="7950" width="19.42578125" customWidth="1"/>
    <col min="7951" max="7951" width="14.140625" customWidth="1"/>
    <col min="7952" max="7952" width="7.42578125" customWidth="1"/>
    <col min="7953" max="7953" width="6" customWidth="1"/>
    <col min="7955" max="7955" width="28.42578125" customWidth="1"/>
    <col min="7956" max="7956" width="18.28515625" customWidth="1"/>
    <col min="8193" max="8193" width="9.5703125" customWidth="1"/>
    <col min="8194" max="8194" width="13.85546875" customWidth="1"/>
    <col min="8196" max="8196" width="5.5703125" customWidth="1"/>
    <col min="8197" max="8197" width="4.5703125" customWidth="1"/>
    <col min="8198" max="8198" width="7.85546875" customWidth="1"/>
    <col min="8199" max="8199" width="11.7109375" customWidth="1"/>
    <col min="8201" max="8201" width="7.28515625" customWidth="1"/>
    <col min="8202" max="8202" width="12.28515625" customWidth="1"/>
    <col min="8204" max="8204" width="6.140625" customWidth="1"/>
    <col min="8206" max="8206" width="19.42578125" customWidth="1"/>
    <col min="8207" max="8207" width="14.140625" customWidth="1"/>
    <col min="8208" max="8208" width="7.42578125" customWidth="1"/>
    <col min="8209" max="8209" width="6" customWidth="1"/>
    <col min="8211" max="8211" width="28.42578125" customWidth="1"/>
    <col min="8212" max="8212" width="18.28515625" customWidth="1"/>
    <col min="8449" max="8449" width="9.5703125" customWidth="1"/>
    <col min="8450" max="8450" width="13.85546875" customWidth="1"/>
    <col min="8452" max="8452" width="5.5703125" customWidth="1"/>
    <col min="8453" max="8453" width="4.5703125" customWidth="1"/>
    <col min="8454" max="8454" width="7.85546875" customWidth="1"/>
    <col min="8455" max="8455" width="11.7109375" customWidth="1"/>
    <col min="8457" max="8457" width="7.28515625" customWidth="1"/>
    <col min="8458" max="8458" width="12.28515625" customWidth="1"/>
    <col min="8460" max="8460" width="6.140625" customWidth="1"/>
    <col min="8462" max="8462" width="19.42578125" customWidth="1"/>
    <col min="8463" max="8463" width="14.140625" customWidth="1"/>
    <col min="8464" max="8464" width="7.42578125" customWidth="1"/>
    <col min="8465" max="8465" width="6" customWidth="1"/>
    <col min="8467" max="8467" width="28.42578125" customWidth="1"/>
    <col min="8468" max="8468" width="18.28515625" customWidth="1"/>
    <col min="8705" max="8705" width="9.5703125" customWidth="1"/>
    <col min="8706" max="8706" width="13.85546875" customWidth="1"/>
    <col min="8708" max="8708" width="5.5703125" customWidth="1"/>
    <col min="8709" max="8709" width="4.5703125" customWidth="1"/>
    <col min="8710" max="8710" width="7.85546875" customWidth="1"/>
    <col min="8711" max="8711" width="11.7109375" customWidth="1"/>
    <col min="8713" max="8713" width="7.28515625" customWidth="1"/>
    <col min="8714" max="8714" width="12.28515625" customWidth="1"/>
    <col min="8716" max="8716" width="6.140625" customWidth="1"/>
    <col min="8718" max="8718" width="19.42578125" customWidth="1"/>
    <col min="8719" max="8719" width="14.140625" customWidth="1"/>
    <col min="8720" max="8720" width="7.42578125" customWidth="1"/>
    <col min="8721" max="8721" width="6" customWidth="1"/>
    <col min="8723" max="8723" width="28.42578125" customWidth="1"/>
    <col min="8724" max="8724" width="18.28515625" customWidth="1"/>
    <col min="8961" max="8961" width="9.5703125" customWidth="1"/>
    <col min="8962" max="8962" width="13.85546875" customWidth="1"/>
    <col min="8964" max="8964" width="5.5703125" customWidth="1"/>
    <col min="8965" max="8965" width="4.5703125" customWidth="1"/>
    <col min="8966" max="8966" width="7.85546875" customWidth="1"/>
    <col min="8967" max="8967" width="11.7109375" customWidth="1"/>
    <col min="8969" max="8969" width="7.28515625" customWidth="1"/>
    <col min="8970" max="8970" width="12.28515625" customWidth="1"/>
    <col min="8972" max="8972" width="6.140625" customWidth="1"/>
    <col min="8974" max="8974" width="19.42578125" customWidth="1"/>
    <col min="8975" max="8975" width="14.140625" customWidth="1"/>
    <col min="8976" max="8976" width="7.42578125" customWidth="1"/>
    <col min="8977" max="8977" width="6" customWidth="1"/>
    <col min="8979" max="8979" width="28.42578125" customWidth="1"/>
    <col min="8980" max="8980" width="18.28515625" customWidth="1"/>
    <col min="9217" max="9217" width="9.5703125" customWidth="1"/>
    <col min="9218" max="9218" width="13.85546875" customWidth="1"/>
    <col min="9220" max="9220" width="5.5703125" customWidth="1"/>
    <col min="9221" max="9221" width="4.5703125" customWidth="1"/>
    <col min="9222" max="9222" width="7.85546875" customWidth="1"/>
    <col min="9223" max="9223" width="11.7109375" customWidth="1"/>
    <col min="9225" max="9225" width="7.28515625" customWidth="1"/>
    <col min="9226" max="9226" width="12.28515625" customWidth="1"/>
    <col min="9228" max="9228" width="6.140625" customWidth="1"/>
    <col min="9230" max="9230" width="19.42578125" customWidth="1"/>
    <col min="9231" max="9231" width="14.140625" customWidth="1"/>
    <col min="9232" max="9232" width="7.42578125" customWidth="1"/>
    <col min="9233" max="9233" width="6" customWidth="1"/>
    <col min="9235" max="9235" width="28.42578125" customWidth="1"/>
    <col min="9236" max="9236" width="18.28515625" customWidth="1"/>
    <col min="9473" max="9473" width="9.5703125" customWidth="1"/>
    <col min="9474" max="9474" width="13.85546875" customWidth="1"/>
    <col min="9476" max="9476" width="5.5703125" customWidth="1"/>
    <col min="9477" max="9477" width="4.5703125" customWidth="1"/>
    <col min="9478" max="9478" width="7.85546875" customWidth="1"/>
    <col min="9479" max="9479" width="11.7109375" customWidth="1"/>
    <col min="9481" max="9481" width="7.28515625" customWidth="1"/>
    <col min="9482" max="9482" width="12.28515625" customWidth="1"/>
    <col min="9484" max="9484" width="6.140625" customWidth="1"/>
    <col min="9486" max="9486" width="19.42578125" customWidth="1"/>
    <col min="9487" max="9487" width="14.140625" customWidth="1"/>
    <col min="9488" max="9488" width="7.42578125" customWidth="1"/>
    <col min="9489" max="9489" width="6" customWidth="1"/>
    <col min="9491" max="9491" width="28.42578125" customWidth="1"/>
    <col min="9492" max="9492" width="18.28515625" customWidth="1"/>
    <col min="9729" max="9729" width="9.5703125" customWidth="1"/>
    <col min="9730" max="9730" width="13.85546875" customWidth="1"/>
    <col min="9732" max="9732" width="5.5703125" customWidth="1"/>
    <col min="9733" max="9733" width="4.5703125" customWidth="1"/>
    <col min="9734" max="9734" width="7.85546875" customWidth="1"/>
    <col min="9735" max="9735" width="11.7109375" customWidth="1"/>
    <col min="9737" max="9737" width="7.28515625" customWidth="1"/>
    <col min="9738" max="9738" width="12.28515625" customWidth="1"/>
    <col min="9740" max="9740" width="6.140625" customWidth="1"/>
    <col min="9742" max="9742" width="19.42578125" customWidth="1"/>
    <col min="9743" max="9743" width="14.140625" customWidth="1"/>
    <col min="9744" max="9744" width="7.42578125" customWidth="1"/>
    <col min="9745" max="9745" width="6" customWidth="1"/>
    <col min="9747" max="9747" width="28.42578125" customWidth="1"/>
    <col min="9748" max="9748" width="18.28515625" customWidth="1"/>
    <col min="9985" max="9985" width="9.5703125" customWidth="1"/>
    <col min="9986" max="9986" width="13.85546875" customWidth="1"/>
    <col min="9988" max="9988" width="5.5703125" customWidth="1"/>
    <col min="9989" max="9989" width="4.5703125" customWidth="1"/>
    <col min="9990" max="9990" width="7.85546875" customWidth="1"/>
    <col min="9991" max="9991" width="11.7109375" customWidth="1"/>
    <col min="9993" max="9993" width="7.28515625" customWidth="1"/>
    <col min="9994" max="9994" width="12.28515625" customWidth="1"/>
    <col min="9996" max="9996" width="6.140625" customWidth="1"/>
    <col min="9998" max="9998" width="19.42578125" customWidth="1"/>
    <col min="9999" max="9999" width="14.140625" customWidth="1"/>
    <col min="10000" max="10000" width="7.42578125" customWidth="1"/>
    <col min="10001" max="10001" width="6" customWidth="1"/>
    <col min="10003" max="10003" width="28.42578125" customWidth="1"/>
    <col min="10004" max="10004" width="18.28515625" customWidth="1"/>
    <col min="10241" max="10241" width="9.5703125" customWidth="1"/>
    <col min="10242" max="10242" width="13.85546875" customWidth="1"/>
    <col min="10244" max="10244" width="5.5703125" customWidth="1"/>
    <col min="10245" max="10245" width="4.5703125" customWidth="1"/>
    <col min="10246" max="10246" width="7.85546875" customWidth="1"/>
    <col min="10247" max="10247" width="11.7109375" customWidth="1"/>
    <col min="10249" max="10249" width="7.28515625" customWidth="1"/>
    <col min="10250" max="10250" width="12.28515625" customWidth="1"/>
    <col min="10252" max="10252" width="6.140625" customWidth="1"/>
    <col min="10254" max="10254" width="19.42578125" customWidth="1"/>
    <col min="10255" max="10255" width="14.140625" customWidth="1"/>
    <col min="10256" max="10256" width="7.42578125" customWidth="1"/>
    <col min="10257" max="10257" width="6" customWidth="1"/>
    <col min="10259" max="10259" width="28.42578125" customWidth="1"/>
    <col min="10260" max="10260" width="18.28515625" customWidth="1"/>
    <col min="10497" max="10497" width="9.5703125" customWidth="1"/>
    <col min="10498" max="10498" width="13.85546875" customWidth="1"/>
    <col min="10500" max="10500" width="5.5703125" customWidth="1"/>
    <col min="10501" max="10501" width="4.5703125" customWidth="1"/>
    <col min="10502" max="10502" width="7.85546875" customWidth="1"/>
    <col min="10503" max="10503" width="11.7109375" customWidth="1"/>
    <col min="10505" max="10505" width="7.28515625" customWidth="1"/>
    <col min="10506" max="10506" width="12.28515625" customWidth="1"/>
    <col min="10508" max="10508" width="6.140625" customWidth="1"/>
    <col min="10510" max="10510" width="19.42578125" customWidth="1"/>
    <col min="10511" max="10511" width="14.140625" customWidth="1"/>
    <col min="10512" max="10512" width="7.42578125" customWidth="1"/>
    <col min="10513" max="10513" width="6" customWidth="1"/>
    <col min="10515" max="10515" width="28.42578125" customWidth="1"/>
    <col min="10516" max="10516" width="18.28515625" customWidth="1"/>
    <col min="10753" max="10753" width="9.5703125" customWidth="1"/>
    <col min="10754" max="10754" width="13.85546875" customWidth="1"/>
    <col min="10756" max="10756" width="5.5703125" customWidth="1"/>
    <col min="10757" max="10757" width="4.5703125" customWidth="1"/>
    <col min="10758" max="10758" width="7.85546875" customWidth="1"/>
    <col min="10759" max="10759" width="11.7109375" customWidth="1"/>
    <col min="10761" max="10761" width="7.28515625" customWidth="1"/>
    <col min="10762" max="10762" width="12.28515625" customWidth="1"/>
    <col min="10764" max="10764" width="6.140625" customWidth="1"/>
    <col min="10766" max="10766" width="19.42578125" customWidth="1"/>
    <col min="10767" max="10767" width="14.140625" customWidth="1"/>
    <col min="10768" max="10768" width="7.42578125" customWidth="1"/>
    <col min="10769" max="10769" width="6" customWidth="1"/>
    <col min="10771" max="10771" width="28.42578125" customWidth="1"/>
    <col min="10772" max="10772" width="18.28515625" customWidth="1"/>
    <col min="11009" max="11009" width="9.5703125" customWidth="1"/>
    <col min="11010" max="11010" width="13.85546875" customWidth="1"/>
    <col min="11012" max="11012" width="5.5703125" customWidth="1"/>
    <col min="11013" max="11013" width="4.5703125" customWidth="1"/>
    <col min="11014" max="11014" width="7.85546875" customWidth="1"/>
    <col min="11015" max="11015" width="11.7109375" customWidth="1"/>
    <col min="11017" max="11017" width="7.28515625" customWidth="1"/>
    <col min="11018" max="11018" width="12.28515625" customWidth="1"/>
    <col min="11020" max="11020" width="6.140625" customWidth="1"/>
    <col min="11022" max="11022" width="19.42578125" customWidth="1"/>
    <col min="11023" max="11023" width="14.140625" customWidth="1"/>
    <col min="11024" max="11024" width="7.42578125" customWidth="1"/>
    <col min="11025" max="11025" width="6" customWidth="1"/>
    <col min="11027" max="11027" width="28.42578125" customWidth="1"/>
    <col min="11028" max="11028" width="18.28515625" customWidth="1"/>
    <col min="11265" max="11265" width="9.5703125" customWidth="1"/>
    <col min="11266" max="11266" width="13.85546875" customWidth="1"/>
    <col min="11268" max="11268" width="5.5703125" customWidth="1"/>
    <col min="11269" max="11269" width="4.5703125" customWidth="1"/>
    <col min="11270" max="11270" width="7.85546875" customWidth="1"/>
    <col min="11271" max="11271" width="11.7109375" customWidth="1"/>
    <col min="11273" max="11273" width="7.28515625" customWidth="1"/>
    <col min="11274" max="11274" width="12.28515625" customWidth="1"/>
    <col min="11276" max="11276" width="6.140625" customWidth="1"/>
    <col min="11278" max="11278" width="19.42578125" customWidth="1"/>
    <col min="11279" max="11279" width="14.140625" customWidth="1"/>
    <col min="11280" max="11280" width="7.42578125" customWidth="1"/>
    <col min="11281" max="11281" width="6" customWidth="1"/>
    <col min="11283" max="11283" width="28.42578125" customWidth="1"/>
    <col min="11284" max="11284" width="18.28515625" customWidth="1"/>
    <col min="11521" max="11521" width="9.5703125" customWidth="1"/>
    <col min="11522" max="11522" width="13.85546875" customWidth="1"/>
    <col min="11524" max="11524" width="5.5703125" customWidth="1"/>
    <col min="11525" max="11525" width="4.5703125" customWidth="1"/>
    <col min="11526" max="11526" width="7.85546875" customWidth="1"/>
    <col min="11527" max="11527" width="11.7109375" customWidth="1"/>
    <col min="11529" max="11529" width="7.28515625" customWidth="1"/>
    <col min="11530" max="11530" width="12.28515625" customWidth="1"/>
    <col min="11532" max="11532" width="6.140625" customWidth="1"/>
    <col min="11534" max="11534" width="19.42578125" customWidth="1"/>
    <col min="11535" max="11535" width="14.140625" customWidth="1"/>
    <col min="11536" max="11536" width="7.42578125" customWidth="1"/>
    <col min="11537" max="11537" width="6" customWidth="1"/>
    <col min="11539" max="11539" width="28.42578125" customWidth="1"/>
    <col min="11540" max="11540" width="18.28515625" customWidth="1"/>
    <col min="11777" max="11777" width="9.5703125" customWidth="1"/>
    <col min="11778" max="11778" width="13.85546875" customWidth="1"/>
    <col min="11780" max="11780" width="5.5703125" customWidth="1"/>
    <col min="11781" max="11781" width="4.5703125" customWidth="1"/>
    <col min="11782" max="11782" width="7.85546875" customWidth="1"/>
    <col min="11783" max="11783" width="11.7109375" customWidth="1"/>
    <col min="11785" max="11785" width="7.28515625" customWidth="1"/>
    <col min="11786" max="11786" width="12.28515625" customWidth="1"/>
    <col min="11788" max="11788" width="6.140625" customWidth="1"/>
    <col min="11790" max="11790" width="19.42578125" customWidth="1"/>
    <col min="11791" max="11791" width="14.140625" customWidth="1"/>
    <col min="11792" max="11792" width="7.42578125" customWidth="1"/>
    <col min="11793" max="11793" width="6" customWidth="1"/>
    <col min="11795" max="11795" width="28.42578125" customWidth="1"/>
    <col min="11796" max="11796" width="18.28515625" customWidth="1"/>
    <col min="12033" max="12033" width="9.5703125" customWidth="1"/>
    <col min="12034" max="12034" width="13.85546875" customWidth="1"/>
    <col min="12036" max="12036" width="5.5703125" customWidth="1"/>
    <col min="12037" max="12037" width="4.5703125" customWidth="1"/>
    <col min="12038" max="12038" width="7.85546875" customWidth="1"/>
    <col min="12039" max="12039" width="11.7109375" customWidth="1"/>
    <col min="12041" max="12041" width="7.28515625" customWidth="1"/>
    <col min="12042" max="12042" width="12.28515625" customWidth="1"/>
    <col min="12044" max="12044" width="6.140625" customWidth="1"/>
    <col min="12046" max="12046" width="19.42578125" customWidth="1"/>
    <col min="12047" max="12047" width="14.140625" customWidth="1"/>
    <col min="12048" max="12048" width="7.42578125" customWidth="1"/>
    <col min="12049" max="12049" width="6" customWidth="1"/>
    <col min="12051" max="12051" width="28.42578125" customWidth="1"/>
    <col min="12052" max="12052" width="18.28515625" customWidth="1"/>
    <col min="12289" max="12289" width="9.5703125" customWidth="1"/>
    <col min="12290" max="12290" width="13.85546875" customWidth="1"/>
    <col min="12292" max="12292" width="5.5703125" customWidth="1"/>
    <col min="12293" max="12293" width="4.5703125" customWidth="1"/>
    <col min="12294" max="12294" width="7.85546875" customWidth="1"/>
    <col min="12295" max="12295" width="11.7109375" customWidth="1"/>
    <col min="12297" max="12297" width="7.28515625" customWidth="1"/>
    <col min="12298" max="12298" width="12.28515625" customWidth="1"/>
    <col min="12300" max="12300" width="6.140625" customWidth="1"/>
    <col min="12302" max="12302" width="19.42578125" customWidth="1"/>
    <col min="12303" max="12303" width="14.140625" customWidth="1"/>
    <col min="12304" max="12304" width="7.42578125" customWidth="1"/>
    <col min="12305" max="12305" width="6" customWidth="1"/>
    <col min="12307" max="12307" width="28.42578125" customWidth="1"/>
    <col min="12308" max="12308" width="18.28515625" customWidth="1"/>
    <col min="12545" max="12545" width="9.5703125" customWidth="1"/>
    <col min="12546" max="12546" width="13.85546875" customWidth="1"/>
    <col min="12548" max="12548" width="5.5703125" customWidth="1"/>
    <col min="12549" max="12549" width="4.5703125" customWidth="1"/>
    <col min="12550" max="12550" width="7.85546875" customWidth="1"/>
    <col min="12551" max="12551" width="11.7109375" customWidth="1"/>
    <col min="12553" max="12553" width="7.28515625" customWidth="1"/>
    <col min="12554" max="12554" width="12.28515625" customWidth="1"/>
    <col min="12556" max="12556" width="6.140625" customWidth="1"/>
    <col min="12558" max="12558" width="19.42578125" customWidth="1"/>
    <col min="12559" max="12559" width="14.140625" customWidth="1"/>
    <col min="12560" max="12560" width="7.42578125" customWidth="1"/>
    <col min="12561" max="12561" width="6" customWidth="1"/>
    <col min="12563" max="12563" width="28.42578125" customWidth="1"/>
    <col min="12564" max="12564" width="18.28515625" customWidth="1"/>
    <col min="12801" max="12801" width="9.5703125" customWidth="1"/>
    <col min="12802" max="12802" width="13.85546875" customWidth="1"/>
    <col min="12804" max="12804" width="5.5703125" customWidth="1"/>
    <col min="12805" max="12805" width="4.5703125" customWidth="1"/>
    <col min="12806" max="12806" width="7.85546875" customWidth="1"/>
    <col min="12807" max="12807" width="11.7109375" customWidth="1"/>
    <col min="12809" max="12809" width="7.28515625" customWidth="1"/>
    <col min="12810" max="12810" width="12.28515625" customWidth="1"/>
    <col min="12812" max="12812" width="6.140625" customWidth="1"/>
    <col min="12814" max="12814" width="19.42578125" customWidth="1"/>
    <col min="12815" max="12815" width="14.140625" customWidth="1"/>
    <col min="12816" max="12816" width="7.42578125" customWidth="1"/>
    <col min="12817" max="12817" width="6" customWidth="1"/>
    <col min="12819" max="12819" width="28.42578125" customWidth="1"/>
    <col min="12820" max="12820" width="18.28515625" customWidth="1"/>
    <col min="13057" max="13057" width="9.5703125" customWidth="1"/>
    <col min="13058" max="13058" width="13.85546875" customWidth="1"/>
    <col min="13060" max="13060" width="5.5703125" customWidth="1"/>
    <col min="13061" max="13061" width="4.5703125" customWidth="1"/>
    <col min="13062" max="13062" width="7.85546875" customWidth="1"/>
    <col min="13063" max="13063" width="11.7109375" customWidth="1"/>
    <col min="13065" max="13065" width="7.28515625" customWidth="1"/>
    <col min="13066" max="13066" width="12.28515625" customWidth="1"/>
    <col min="13068" max="13068" width="6.140625" customWidth="1"/>
    <col min="13070" max="13070" width="19.42578125" customWidth="1"/>
    <col min="13071" max="13071" width="14.140625" customWidth="1"/>
    <col min="13072" max="13072" width="7.42578125" customWidth="1"/>
    <col min="13073" max="13073" width="6" customWidth="1"/>
    <col min="13075" max="13075" width="28.42578125" customWidth="1"/>
    <col min="13076" max="13076" width="18.28515625" customWidth="1"/>
    <col min="13313" max="13313" width="9.5703125" customWidth="1"/>
    <col min="13314" max="13314" width="13.85546875" customWidth="1"/>
    <col min="13316" max="13316" width="5.5703125" customWidth="1"/>
    <col min="13317" max="13317" width="4.5703125" customWidth="1"/>
    <col min="13318" max="13318" width="7.85546875" customWidth="1"/>
    <col min="13319" max="13319" width="11.7109375" customWidth="1"/>
    <col min="13321" max="13321" width="7.28515625" customWidth="1"/>
    <col min="13322" max="13322" width="12.28515625" customWidth="1"/>
    <col min="13324" max="13324" width="6.140625" customWidth="1"/>
    <col min="13326" max="13326" width="19.42578125" customWidth="1"/>
    <col min="13327" max="13327" width="14.140625" customWidth="1"/>
    <col min="13328" max="13328" width="7.42578125" customWidth="1"/>
    <col min="13329" max="13329" width="6" customWidth="1"/>
    <col min="13331" max="13331" width="28.42578125" customWidth="1"/>
    <col min="13332" max="13332" width="18.28515625" customWidth="1"/>
    <col min="13569" max="13569" width="9.5703125" customWidth="1"/>
    <col min="13570" max="13570" width="13.85546875" customWidth="1"/>
    <col min="13572" max="13572" width="5.5703125" customWidth="1"/>
    <col min="13573" max="13573" width="4.5703125" customWidth="1"/>
    <col min="13574" max="13574" width="7.85546875" customWidth="1"/>
    <col min="13575" max="13575" width="11.7109375" customWidth="1"/>
    <col min="13577" max="13577" width="7.28515625" customWidth="1"/>
    <col min="13578" max="13578" width="12.28515625" customWidth="1"/>
    <col min="13580" max="13580" width="6.140625" customWidth="1"/>
    <col min="13582" max="13582" width="19.42578125" customWidth="1"/>
    <col min="13583" max="13583" width="14.140625" customWidth="1"/>
    <col min="13584" max="13584" width="7.42578125" customWidth="1"/>
    <col min="13585" max="13585" width="6" customWidth="1"/>
    <col min="13587" max="13587" width="28.42578125" customWidth="1"/>
    <col min="13588" max="13588" width="18.28515625" customWidth="1"/>
    <col min="13825" max="13825" width="9.5703125" customWidth="1"/>
    <col min="13826" max="13826" width="13.85546875" customWidth="1"/>
    <col min="13828" max="13828" width="5.5703125" customWidth="1"/>
    <col min="13829" max="13829" width="4.5703125" customWidth="1"/>
    <col min="13830" max="13830" width="7.85546875" customWidth="1"/>
    <col min="13831" max="13831" width="11.7109375" customWidth="1"/>
    <col min="13833" max="13833" width="7.28515625" customWidth="1"/>
    <col min="13834" max="13834" width="12.28515625" customWidth="1"/>
    <col min="13836" max="13836" width="6.140625" customWidth="1"/>
    <col min="13838" max="13838" width="19.42578125" customWidth="1"/>
    <col min="13839" max="13839" width="14.140625" customWidth="1"/>
    <col min="13840" max="13840" width="7.42578125" customWidth="1"/>
    <col min="13841" max="13841" width="6" customWidth="1"/>
    <col min="13843" max="13843" width="28.42578125" customWidth="1"/>
    <col min="13844" max="13844" width="18.28515625" customWidth="1"/>
    <col min="14081" max="14081" width="9.5703125" customWidth="1"/>
    <col min="14082" max="14082" width="13.85546875" customWidth="1"/>
    <col min="14084" max="14084" width="5.5703125" customWidth="1"/>
    <col min="14085" max="14085" width="4.5703125" customWidth="1"/>
    <col min="14086" max="14086" width="7.85546875" customWidth="1"/>
    <col min="14087" max="14087" width="11.7109375" customWidth="1"/>
    <col min="14089" max="14089" width="7.28515625" customWidth="1"/>
    <col min="14090" max="14090" width="12.28515625" customWidth="1"/>
    <col min="14092" max="14092" width="6.140625" customWidth="1"/>
    <col min="14094" max="14094" width="19.42578125" customWidth="1"/>
    <col min="14095" max="14095" width="14.140625" customWidth="1"/>
    <col min="14096" max="14096" width="7.42578125" customWidth="1"/>
    <col min="14097" max="14097" width="6" customWidth="1"/>
    <col min="14099" max="14099" width="28.42578125" customWidth="1"/>
    <col min="14100" max="14100" width="18.28515625" customWidth="1"/>
    <col min="14337" max="14337" width="9.5703125" customWidth="1"/>
    <col min="14338" max="14338" width="13.85546875" customWidth="1"/>
    <col min="14340" max="14340" width="5.5703125" customWidth="1"/>
    <col min="14341" max="14341" width="4.5703125" customWidth="1"/>
    <col min="14342" max="14342" width="7.85546875" customWidth="1"/>
    <col min="14343" max="14343" width="11.7109375" customWidth="1"/>
    <col min="14345" max="14345" width="7.28515625" customWidth="1"/>
    <col min="14346" max="14346" width="12.28515625" customWidth="1"/>
    <col min="14348" max="14348" width="6.140625" customWidth="1"/>
    <col min="14350" max="14350" width="19.42578125" customWidth="1"/>
    <col min="14351" max="14351" width="14.140625" customWidth="1"/>
    <col min="14352" max="14352" width="7.42578125" customWidth="1"/>
    <col min="14353" max="14353" width="6" customWidth="1"/>
    <col min="14355" max="14355" width="28.42578125" customWidth="1"/>
    <col min="14356" max="14356" width="18.28515625" customWidth="1"/>
    <col min="14593" max="14593" width="9.5703125" customWidth="1"/>
    <col min="14594" max="14594" width="13.85546875" customWidth="1"/>
    <col min="14596" max="14596" width="5.5703125" customWidth="1"/>
    <col min="14597" max="14597" width="4.5703125" customWidth="1"/>
    <col min="14598" max="14598" width="7.85546875" customWidth="1"/>
    <col min="14599" max="14599" width="11.7109375" customWidth="1"/>
    <col min="14601" max="14601" width="7.28515625" customWidth="1"/>
    <col min="14602" max="14602" width="12.28515625" customWidth="1"/>
    <col min="14604" max="14604" width="6.140625" customWidth="1"/>
    <col min="14606" max="14606" width="19.42578125" customWidth="1"/>
    <col min="14607" max="14607" width="14.140625" customWidth="1"/>
    <col min="14608" max="14608" width="7.42578125" customWidth="1"/>
    <col min="14609" max="14609" width="6" customWidth="1"/>
    <col min="14611" max="14611" width="28.42578125" customWidth="1"/>
    <col min="14612" max="14612" width="18.28515625" customWidth="1"/>
    <col min="14849" max="14849" width="9.5703125" customWidth="1"/>
    <col min="14850" max="14850" width="13.85546875" customWidth="1"/>
    <col min="14852" max="14852" width="5.5703125" customWidth="1"/>
    <col min="14853" max="14853" width="4.5703125" customWidth="1"/>
    <col min="14854" max="14854" width="7.85546875" customWidth="1"/>
    <col min="14855" max="14855" width="11.7109375" customWidth="1"/>
    <col min="14857" max="14857" width="7.28515625" customWidth="1"/>
    <col min="14858" max="14858" width="12.28515625" customWidth="1"/>
    <col min="14860" max="14860" width="6.140625" customWidth="1"/>
    <col min="14862" max="14862" width="19.42578125" customWidth="1"/>
    <col min="14863" max="14863" width="14.140625" customWidth="1"/>
    <col min="14864" max="14864" width="7.42578125" customWidth="1"/>
    <col min="14865" max="14865" width="6" customWidth="1"/>
    <col min="14867" max="14867" width="28.42578125" customWidth="1"/>
    <col min="14868" max="14868" width="18.28515625" customWidth="1"/>
    <col min="15105" max="15105" width="9.5703125" customWidth="1"/>
    <col min="15106" max="15106" width="13.85546875" customWidth="1"/>
    <col min="15108" max="15108" width="5.5703125" customWidth="1"/>
    <col min="15109" max="15109" width="4.5703125" customWidth="1"/>
    <col min="15110" max="15110" width="7.85546875" customWidth="1"/>
    <col min="15111" max="15111" width="11.7109375" customWidth="1"/>
    <col min="15113" max="15113" width="7.28515625" customWidth="1"/>
    <col min="15114" max="15114" width="12.28515625" customWidth="1"/>
    <col min="15116" max="15116" width="6.140625" customWidth="1"/>
    <col min="15118" max="15118" width="19.42578125" customWidth="1"/>
    <col min="15119" max="15119" width="14.140625" customWidth="1"/>
    <col min="15120" max="15120" width="7.42578125" customWidth="1"/>
    <col min="15121" max="15121" width="6" customWidth="1"/>
    <col min="15123" max="15123" width="28.42578125" customWidth="1"/>
    <col min="15124" max="15124" width="18.28515625" customWidth="1"/>
    <col min="15361" max="15361" width="9.5703125" customWidth="1"/>
    <col min="15362" max="15362" width="13.85546875" customWidth="1"/>
    <col min="15364" max="15364" width="5.5703125" customWidth="1"/>
    <col min="15365" max="15365" width="4.5703125" customWidth="1"/>
    <col min="15366" max="15366" width="7.85546875" customWidth="1"/>
    <col min="15367" max="15367" width="11.7109375" customWidth="1"/>
    <col min="15369" max="15369" width="7.28515625" customWidth="1"/>
    <col min="15370" max="15370" width="12.28515625" customWidth="1"/>
    <col min="15372" max="15372" width="6.140625" customWidth="1"/>
    <col min="15374" max="15374" width="19.42578125" customWidth="1"/>
    <col min="15375" max="15375" width="14.140625" customWidth="1"/>
    <col min="15376" max="15376" width="7.42578125" customWidth="1"/>
    <col min="15377" max="15377" width="6" customWidth="1"/>
    <col min="15379" max="15379" width="28.42578125" customWidth="1"/>
    <col min="15380" max="15380" width="18.28515625" customWidth="1"/>
    <col min="15617" max="15617" width="9.5703125" customWidth="1"/>
    <col min="15618" max="15618" width="13.85546875" customWidth="1"/>
    <col min="15620" max="15620" width="5.5703125" customWidth="1"/>
    <col min="15621" max="15621" width="4.5703125" customWidth="1"/>
    <col min="15622" max="15622" width="7.85546875" customWidth="1"/>
    <col min="15623" max="15623" width="11.7109375" customWidth="1"/>
    <col min="15625" max="15625" width="7.28515625" customWidth="1"/>
    <col min="15626" max="15626" width="12.28515625" customWidth="1"/>
    <col min="15628" max="15628" width="6.140625" customWidth="1"/>
    <col min="15630" max="15630" width="19.42578125" customWidth="1"/>
    <col min="15631" max="15631" width="14.140625" customWidth="1"/>
    <col min="15632" max="15632" width="7.42578125" customWidth="1"/>
    <col min="15633" max="15633" width="6" customWidth="1"/>
    <col min="15635" max="15635" width="28.42578125" customWidth="1"/>
    <col min="15636" max="15636" width="18.28515625" customWidth="1"/>
    <col min="15873" max="15873" width="9.5703125" customWidth="1"/>
    <col min="15874" max="15874" width="13.85546875" customWidth="1"/>
    <col min="15876" max="15876" width="5.5703125" customWidth="1"/>
    <col min="15877" max="15877" width="4.5703125" customWidth="1"/>
    <col min="15878" max="15878" width="7.85546875" customWidth="1"/>
    <col min="15879" max="15879" width="11.7109375" customWidth="1"/>
    <col min="15881" max="15881" width="7.28515625" customWidth="1"/>
    <col min="15882" max="15882" width="12.28515625" customWidth="1"/>
    <col min="15884" max="15884" width="6.140625" customWidth="1"/>
    <col min="15886" max="15886" width="19.42578125" customWidth="1"/>
    <col min="15887" max="15887" width="14.140625" customWidth="1"/>
    <col min="15888" max="15888" width="7.42578125" customWidth="1"/>
    <col min="15889" max="15889" width="6" customWidth="1"/>
    <col min="15891" max="15891" width="28.42578125" customWidth="1"/>
    <col min="15892" max="15892" width="18.28515625" customWidth="1"/>
    <col min="16129" max="16129" width="9.5703125" customWidth="1"/>
    <col min="16130" max="16130" width="13.85546875" customWidth="1"/>
    <col min="16132" max="16132" width="5.5703125" customWidth="1"/>
    <col min="16133" max="16133" width="4.5703125" customWidth="1"/>
    <col min="16134" max="16134" width="7.85546875" customWidth="1"/>
    <col min="16135" max="16135" width="11.7109375" customWidth="1"/>
    <col min="16137" max="16137" width="7.28515625" customWidth="1"/>
    <col min="16138" max="16138" width="12.28515625" customWidth="1"/>
    <col min="16140" max="16140" width="6.140625" customWidth="1"/>
    <col min="16142" max="16142" width="19.42578125" customWidth="1"/>
    <col min="16143" max="16143" width="14.140625" customWidth="1"/>
    <col min="16144" max="16144" width="7.42578125" customWidth="1"/>
    <col min="16145" max="16145" width="6" customWidth="1"/>
    <col min="16147" max="16147" width="28.42578125" customWidth="1"/>
    <col min="16148" max="16148" width="18.28515625" customWidth="1"/>
  </cols>
  <sheetData>
    <row r="1" spans="1:21" ht="20.100000000000001" customHeight="1" x14ac:dyDescent="0.25">
      <c r="A1" s="9" t="s">
        <v>17</v>
      </c>
      <c r="J1" s="4"/>
      <c r="L1" s="4"/>
      <c r="M1" s="10"/>
      <c r="N1" s="10"/>
      <c r="O1" s="10"/>
      <c r="P1" s="10"/>
      <c r="Q1" s="10"/>
      <c r="R1" s="10"/>
      <c r="S1" s="10"/>
      <c r="T1" s="10"/>
      <c r="U1" s="10"/>
    </row>
    <row r="2" spans="1:21" ht="23.25" customHeight="1" x14ac:dyDescent="0.35">
      <c r="A2" s="9" t="s">
        <v>18</v>
      </c>
      <c r="L2" s="10"/>
      <c r="M2" s="11"/>
    </row>
    <row r="3" spans="1:21" ht="27.75" customHeight="1" x14ac:dyDescent="0.25">
      <c r="A3" s="12" t="s">
        <v>19</v>
      </c>
      <c r="L3" s="10"/>
    </row>
    <row r="4" spans="1:21" ht="17.25" customHeight="1" x14ac:dyDescent="0.35">
      <c r="L4" s="10"/>
      <c r="M4" s="11"/>
    </row>
    <row r="5" spans="1:21" ht="20.100000000000001" customHeight="1" x14ac:dyDescent="0.25">
      <c r="A5" s="13" t="s">
        <v>20</v>
      </c>
      <c r="F5" s="13" t="s">
        <v>21</v>
      </c>
      <c r="L5" s="10"/>
    </row>
    <row r="6" spans="1:21" ht="18" customHeight="1" x14ac:dyDescent="0.35">
      <c r="L6" s="10"/>
      <c r="M6" s="14"/>
      <c r="N6" s="15"/>
      <c r="O6" s="15"/>
      <c r="P6" s="15"/>
      <c r="Q6" s="15"/>
      <c r="R6" s="14"/>
      <c r="S6" s="15"/>
    </row>
    <row r="7" spans="1:21" ht="20.100000000000001" customHeight="1" thickBot="1" x14ac:dyDescent="0.3">
      <c r="A7" t="s">
        <v>22</v>
      </c>
      <c r="C7" s="16">
        <v>10</v>
      </c>
      <c r="D7" s="4" t="s">
        <v>23</v>
      </c>
      <c r="F7" t="s">
        <v>24</v>
      </c>
      <c r="H7" s="17">
        <f>C16*C9/(1.49*(C11^0.5))</f>
        <v>0.82646606417450241</v>
      </c>
      <c r="I7" s="4" t="s">
        <v>25</v>
      </c>
      <c r="L7" s="10"/>
    </row>
    <row r="8" spans="1:21" ht="19.5" customHeight="1" x14ac:dyDescent="0.35">
      <c r="C8" s="4"/>
      <c r="D8" s="4"/>
      <c r="H8" s="4"/>
      <c r="I8" s="4"/>
      <c r="L8" s="10"/>
      <c r="M8" s="18"/>
      <c r="N8" s="18"/>
      <c r="O8" s="19"/>
      <c r="P8" s="19"/>
      <c r="Q8" s="18"/>
      <c r="R8" s="18"/>
      <c r="S8" s="18"/>
      <c r="T8" s="18"/>
      <c r="U8" s="19"/>
    </row>
    <row r="9" spans="1:21" ht="20.100000000000001" customHeight="1" thickBot="1" x14ac:dyDescent="0.4">
      <c r="A9" t="s">
        <v>26</v>
      </c>
      <c r="C9" s="16">
        <v>0.03</v>
      </c>
      <c r="D9" s="4"/>
      <c r="F9" t="s">
        <v>27</v>
      </c>
      <c r="H9" s="4"/>
      <c r="I9" s="4"/>
      <c r="L9" s="10"/>
      <c r="M9" s="18"/>
      <c r="N9" s="18"/>
      <c r="O9" s="19"/>
      <c r="P9" s="19"/>
      <c r="Q9" s="18"/>
      <c r="R9" s="18"/>
      <c r="S9" s="18"/>
      <c r="T9" s="18"/>
      <c r="U9" s="19"/>
    </row>
    <row r="10" spans="1:21" ht="17.25" customHeight="1" x14ac:dyDescent="0.35">
      <c r="C10" s="4"/>
      <c r="D10" s="4"/>
      <c r="H10" s="4"/>
      <c r="I10" s="4"/>
      <c r="L10" s="10"/>
      <c r="M10" s="18"/>
      <c r="N10" s="18"/>
      <c r="O10" s="19"/>
      <c r="P10" s="19"/>
      <c r="Q10" s="18"/>
      <c r="R10" s="18"/>
      <c r="S10" s="18"/>
      <c r="T10" s="18"/>
      <c r="U10" s="19"/>
    </row>
    <row r="11" spans="1:21" ht="20.100000000000001" customHeight="1" thickBot="1" x14ac:dyDescent="0.4">
      <c r="A11" t="s">
        <v>28</v>
      </c>
      <c r="C11" s="20">
        <v>1.17E-2</v>
      </c>
      <c r="D11" s="4" t="s">
        <v>29</v>
      </c>
      <c r="F11" s="21" t="s">
        <v>30</v>
      </c>
      <c r="H11" s="4"/>
      <c r="I11" s="4"/>
      <c r="L11" s="10"/>
      <c r="M11" s="18"/>
      <c r="N11" s="18"/>
      <c r="O11" s="19"/>
      <c r="P11" s="19"/>
      <c r="Q11" s="18"/>
      <c r="R11" s="18"/>
      <c r="S11" s="18"/>
      <c r="T11" s="18"/>
      <c r="U11" s="19"/>
    </row>
    <row r="12" spans="1:21" ht="17.25" customHeight="1" x14ac:dyDescent="0.35">
      <c r="L12" s="10"/>
      <c r="M12" s="18"/>
    </row>
    <row r="13" spans="1:21" ht="24" customHeight="1" thickBot="1" x14ac:dyDescent="0.4">
      <c r="A13" t="s">
        <v>31</v>
      </c>
      <c r="C13" s="16">
        <v>1</v>
      </c>
      <c r="F13" s="22" t="s">
        <v>32</v>
      </c>
      <c r="G13" s="3" t="s">
        <v>33</v>
      </c>
      <c r="H13" s="23"/>
      <c r="I13" s="5"/>
      <c r="J13" s="3"/>
      <c r="L13" s="10"/>
      <c r="M13" s="18"/>
      <c r="N13" s="18"/>
      <c r="O13" s="19"/>
      <c r="P13" s="19"/>
      <c r="Q13" s="18"/>
      <c r="R13" s="18"/>
      <c r="S13" s="18"/>
      <c r="T13" s="18"/>
      <c r="U13" s="19"/>
    </row>
    <row r="14" spans="1:21" ht="21" customHeight="1" x14ac:dyDescent="0.35">
      <c r="A14" t="s">
        <v>34</v>
      </c>
      <c r="F14" s="4"/>
      <c r="G14" s="4"/>
      <c r="H14" s="4"/>
      <c r="I14" s="4"/>
      <c r="L14" s="10"/>
      <c r="M14" s="18"/>
      <c r="N14" s="18"/>
      <c r="O14" s="19"/>
      <c r="P14" s="19"/>
      <c r="Q14" s="18"/>
      <c r="R14" s="18"/>
      <c r="S14" s="18"/>
      <c r="T14" s="18"/>
      <c r="U14" s="19"/>
    </row>
    <row r="15" spans="1:21" ht="20.100000000000001" customHeight="1" x14ac:dyDescent="0.35">
      <c r="F15" s="4">
        <v>0.5</v>
      </c>
      <c r="G15" s="24">
        <f t="shared" ref="G15:G20" si="0">(3*F15+(2*F15^2))*(((3*F15+2*F15^2)/(3+(2*F15*5))^0.5)^(2/3))</f>
        <v>1.5874010519681994</v>
      </c>
      <c r="H15" s="24"/>
      <c r="I15" s="4"/>
      <c r="L15" s="10"/>
      <c r="M15" s="18"/>
      <c r="N15" s="18"/>
      <c r="O15" s="19"/>
      <c r="P15" s="19"/>
      <c r="Q15" s="18"/>
      <c r="R15" s="18"/>
      <c r="S15" s="18"/>
      <c r="T15" s="25"/>
      <c r="U15" s="19"/>
    </row>
    <row r="16" spans="1:21" ht="24" customHeight="1" thickBot="1" x14ac:dyDescent="0.4">
      <c r="A16" t="s">
        <v>35</v>
      </c>
      <c r="C16" s="16">
        <v>4.4400000000000004</v>
      </c>
      <c r="D16" s="4" t="s">
        <v>5</v>
      </c>
      <c r="F16" s="32">
        <v>0.3503</v>
      </c>
      <c r="G16" s="24">
        <f t="shared" si="0"/>
        <v>0.82568783291109982</v>
      </c>
      <c r="L16" s="10"/>
      <c r="M16" s="18"/>
      <c r="N16" s="18"/>
      <c r="O16" s="19"/>
      <c r="P16" s="19"/>
      <c r="Q16" s="18"/>
      <c r="R16" s="18"/>
      <c r="S16" s="18"/>
      <c r="T16" s="25"/>
      <c r="U16" s="19"/>
    </row>
    <row r="17" spans="1:21" ht="23.25" x14ac:dyDescent="0.35">
      <c r="F17" s="4">
        <v>0.35020000000000001</v>
      </c>
      <c r="G17" s="24">
        <f t="shared" si="0"/>
        <v>0.82526298865364422</v>
      </c>
      <c r="L17" s="10"/>
      <c r="M17" s="18"/>
      <c r="N17" s="18"/>
      <c r="O17" s="18"/>
      <c r="P17" s="18"/>
      <c r="Q17" s="18"/>
      <c r="S17" s="18"/>
      <c r="T17" s="25"/>
      <c r="U17" s="19"/>
    </row>
    <row r="18" spans="1:21" ht="23.25" x14ac:dyDescent="0.35">
      <c r="F18" s="4">
        <v>0.35</v>
      </c>
      <c r="G18" s="24">
        <f t="shared" si="0"/>
        <v>0.82441362710206256</v>
      </c>
      <c r="L18" s="10"/>
      <c r="M18" s="18"/>
      <c r="N18" s="18"/>
      <c r="O18" s="18"/>
      <c r="P18" s="18"/>
      <c r="Q18" s="18"/>
      <c r="R18" s="18"/>
      <c r="S18" s="18"/>
      <c r="T18" s="26"/>
      <c r="U18" s="19"/>
    </row>
    <row r="19" spans="1:21" ht="18" x14ac:dyDescent="0.25">
      <c r="F19" s="4">
        <v>0.33</v>
      </c>
      <c r="G19" s="24">
        <f>(3*F19+(2*F19^2))*(((3*F19+2*F19^2)/(3+(2*F19*5))^0.5)^(2/3))</f>
        <v>0.74167138867819571</v>
      </c>
      <c r="L19" s="10"/>
    </row>
    <row r="20" spans="1:21" ht="18" x14ac:dyDescent="0.25">
      <c r="F20" s="4">
        <v>0.3</v>
      </c>
      <c r="G20" s="24">
        <f t="shared" si="0"/>
        <v>0.62563712122444792</v>
      </c>
      <c r="L20" s="4"/>
      <c r="M20" s="10"/>
      <c r="N20" s="10"/>
      <c r="O20" s="10"/>
      <c r="P20" s="10"/>
      <c r="Q20" s="10"/>
      <c r="R20" s="10"/>
      <c r="S20" s="10"/>
      <c r="T20" s="10"/>
      <c r="U20" s="10"/>
    </row>
    <row r="21" spans="1:21" ht="25.5" x14ac:dyDescent="0.35">
      <c r="F21" s="4"/>
      <c r="G21" s="24"/>
      <c r="L21" s="10"/>
      <c r="M21" s="11"/>
    </row>
    <row r="22" spans="1:21" ht="18" x14ac:dyDescent="0.25">
      <c r="F22" s="4"/>
      <c r="G22" s="24"/>
      <c r="L22" s="10"/>
    </row>
    <row r="23" spans="1:21" ht="25.5" x14ac:dyDescent="0.35">
      <c r="F23" s="4"/>
      <c r="G23" s="24"/>
      <c r="L23" s="10"/>
      <c r="M23" s="11"/>
    </row>
    <row r="24" spans="1:21" ht="18.75" x14ac:dyDescent="0.3">
      <c r="A24" t="s">
        <v>36</v>
      </c>
      <c r="L24" s="10"/>
    </row>
    <row r="25" spans="1:21" ht="23.25" x14ac:dyDescent="0.35">
      <c r="L25" s="10"/>
      <c r="M25" s="14"/>
      <c r="N25" s="15"/>
      <c r="O25" s="15"/>
      <c r="P25" s="15"/>
      <c r="Q25" s="15"/>
      <c r="R25" s="14"/>
      <c r="S25" s="15"/>
    </row>
    <row r="26" spans="1:21" ht="18" x14ac:dyDescent="0.25">
      <c r="L26" s="10"/>
    </row>
    <row r="27" spans="1:21" ht="23.25" x14ac:dyDescent="0.35">
      <c r="L27" s="10"/>
      <c r="M27" s="18"/>
      <c r="N27" s="18"/>
      <c r="O27" s="19"/>
      <c r="P27" s="19"/>
      <c r="Q27" s="18"/>
      <c r="R27" s="18"/>
      <c r="S27" s="18"/>
      <c r="T27" s="19"/>
      <c r="U27" s="19"/>
    </row>
    <row r="28" spans="1:21" ht="23.25" x14ac:dyDescent="0.35">
      <c r="L28" s="10"/>
      <c r="M28" s="18"/>
      <c r="N28" s="18"/>
      <c r="O28" s="19"/>
      <c r="P28" s="19"/>
      <c r="Q28" s="18"/>
      <c r="R28" s="18"/>
      <c r="S28" s="18"/>
      <c r="T28" s="19"/>
      <c r="U28" s="19"/>
    </row>
    <row r="29" spans="1:21" ht="23.25" x14ac:dyDescent="0.35">
      <c r="L29" s="10"/>
      <c r="M29" s="18"/>
      <c r="N29" s="18"/>
      <c r="O29" s="19"/>
      <c r="P29" s="19"/>
      <c r="Q29" s="18"/>
      <c r="R29" s="18"/>
      <c r="S29" s="18"/>
      <c r="T29" s="19"/>
      <c r="U29" s="19"/>
    </row>
    <row r="30" spans="1:21" ht="23.25" x14ac:dyDescent="0.35">
      <c r="L30" s="10"/>
      <c r="M30" s="18"/>
      <c r="N30" s="18"/>
      <c r="O30" s="19"/>
      <c r="P30" s="19"/>
      <c r="Q30" s="18"/>
      <c r="R30" s="18"/>
      <c r="S30" s="18"/>
      <c r="T30" s="19"/>
      <c r="U30" s="19"/>
    </row>
    <row r="31" spans="1:21" ht="23.25" x14ac:dyDescent="0.35">
      <c r="L31" s="10"/>
      <c r="M31" s="18"/>
      <c r="T31" s="4"/>
    </row>
    <row r="32" spans="1:21" ht="23.25" x14ac:dyDescent="0.35">
      <c r="L32" s="10"/>
      <c r="M32" s="18"/>
      <c r="N32" s="18"/>
      <c r="O32" s="19"/>
      <c r="P32" s="19"/>
      <c r="Q32" s="18"/>
      <c r="R32" s="18"/>
      <c r="S32" s="18"/>
      <c r="T32" s="19"/>
      <c r="U32" s="19"/>
    </row>
    <row r="33" spans="12:21" ht="23.25" x14ac:dyDescent="0.35">
      <c r="L33" s="10"/>
      <c r="M33" s="18"/>
      <c r="N33" s="18"/>
      <c r="O33" s="19"/>
      <c r="P33" s="19"/>
      <c r="Q33" s="18"/>
      <c r="R33" s="18"/>
      <c r="S33" s="18"/>
      <c r="T33" s="19"/>
      <c r="U33" s="19"/>
    </row>
    <row r="34" spans="12:21" ht="23.25" x14ac:dyDescent="0.35">
      <c r="L34" s="10"/>
      <c r="M34" s="18"/>
      <c r="N34" s="18"/>
      <c r="O34" s="19"/>
      <c r="P34" s="19"/>
      <c r="Q34" s="18"/>
      <c r="R34" s="18"/>
      <c r="S34" s="18"/>
      <c r="T34" s="27"/>
      <c r="U34" s="19"/>
    </row>
    <row r="35" spans="12:21" ht="23.25" x14ac:dyDescent="0.35">
      <c r="L35" s="10"/>
      <c r="M35" s="18"/>
      <c r="N35" s="18"/>
      <c r="O35" s="19"/>
      <c r="P35" s="19"/>
      <c r="Q35" s="18"/>
      <c r="R35" s="18"/>
      <c r="S35" s="18"/>
      <c r="T35" s="28"/>
      <c r="U35" s="19"/>
    </row>
    <row r="36" spans="12:21" ht="23.25" x14ac:dyDescent="0.35">
      <c r="L36" s="10"/>
      <c r="M36" s="18"/>
      <c r="N36" s="18"/>
      <c r="O36" s="18"/>
      <c r="P36" s="18"/>
      <c r="Q36" s="18"/>
      <c r="S36" s="18"/>
      <c r="T36" s="27"/>
      <c r="U36" s="19"/>
    </row>
    <row r="37" spans="12:21" ht="23.25" x14ac:dyDescent="0.35">
      <c r="L37" s="10"/>
      <c r="M37" s="18"/>
      <c r="N37" s="18"/>
      <c r="O37" s="18"/>
      <c r="P37" s="18"/>
      <c r="Q37" s="18"/>
      <c r="R37" s="18"/>
      <c r="S37" s="18"/>
      <c r="T37" s="27"/>
      <c r="U37" s="19"/>
    </row>
    <row r="40" spans="12:21" ht="18" x14ac:dyDescent="0.25">
      <c r="L40" s="4"/>
      <c r="M40" s="10"/>
      <c r="N40" s="10"/>
      <c r="O40" s="10"/>
      <c r="P40" s="10"/>
      <c r="Q40" s="10"/>
      <c r="R40" s="10"/>
      <c r="S40" s="10"/>
      <c r="T40" s="10"/>
      <c r="U40" s="10"/>
    </row>
    <row r="41" spans="12:21" ht="25.5" x14ac:dyDescent="0.35">
      <c r="L41" s="10"/>
      <c r="M41" s="11"/>
    </row>
    <row r="42" spans="12:21" ht="18" x14ac:dyDescent="0.25">
      <c r="L42" s="10"/>
    </row>
    <row r="43" spans="12:21" ht="25.5" x14ac:dyDescent="0.35">
      <c r="L43" s="10"/>
      <c r="M43" s="11"/>
    </row>
    <row r="44" spans="12:21" ht="18" x14ac:dyDescent="0.25">
      <c r="L44" s="10"/>
    </row>
    <row r="45" spans="12:21" ht="23.25" x14ac:dyDescent="0.35">
      <c r="L45" s="10"/>
      <c r="M45" s="14"/>
      <c r="N45" s="15"/>
      <c r="O45" s="15"/>
      <c r="P45" s="15"/>
      <c r="Q45" s="15"/>
      <c r="R45" s="14"/>
      <c r="S45" s="15"/>
    </row>
    <row r="46" spans="12:21" ht="18" x14ac:dyDescent="0.25">
      <c r="L46" s="10"/>
    </row>
    <row r="47" spans="12:21" ht="23.25" x14ac:dyDescent="0.35">
      <c r="L47" s="10"/>
      <c r="M47" s="18"/>
      <c r="N47" s="18"/>
      <c r="O47" s="19"/>
      <c r="P47" s="19"/>
      <c r="Q47" s="18"/>
      <c r="R47" s="18"/>
      <c r="S47" s="18"/>
      <c r="T47" s="18"/>
      <c r="U47" s="19"/>
    </row>
    <row r="48" spans="12:21" ht="23.25" x14ac:dyDescent="0.35">
      <c r="L48" s="10"/>
      <c r="M48" s="18"/>
      <c r="N48" s="18"/>
      <c r="O48" s="19"/>
      <c r="P48" s="19"/>
      <c r="Q48" s="18"/>
      <c r="R48" s="18"/>
      <c r="S48" s="18"/>
      <c r="T48" s="18"/>
      <c r="U48" s="19"/>
    </row>
    <row r="49" spans="12:21" ht="23.25" x14ac:dyDescent="0.35">
      <c r="L49" s="10"/>
      <c r="M49" s="18"/>
      <c r="N49" s="18"/>
      <c r="O49" s="19"/>
      <c r="P49" s="19"/>
      <c r="Q49" s="18"/>
      <c r="R49" s="18"/>
      <c r="S49" s="18"/>
      <c r="T49" s="18"/>
      <c r="U49" s="19"/>
    </row>
    <row r="50" spans="12:21" ht="23.25" x14ac:dyDescent="0.35">
      <c r="L50" s="10"/>
      <c r="M50" s="18"/>
      <c r="N50" s="18"/>
      <c r="O50" s="19"/>
      <c r="P50" s="19"/>
      <c r="Q50" s="18"/>
      <c r="R50" s="18"/>
      <c r="S50" s="18"/>
      <c r="T50" s="18"/>
      <c r="U50" s="19"/>
    </row>
    <row r="51" spans="12:21" ht="23.25" x14ac:dyDescent="0.35">
      <c r="L51" s="10"/>
      <c r="M51" s="18"/>
      <c r="O51" s="19"/>
    </row>
    <row r="52" spans="12:21" ht="23.25" x14ac:dyDescent="0.35">
      <c r="L52" s="10"/>
      <c r="M52" s="18"/>
      <c r="N52" s="18"/>
      <c r="O52" s="19"/>
      <c r="P52" s="19"/>
      <c r="Q52" s="18"/>
      <c r="R52" s="18"/>
      <c r="S52" s="18"/>
      <c r="T52" s="18"/>
      <c r="U52" s="19"/>
    </row>
    <row r="53" spans="12:21" ht="23.25" x14ac:dyDescent="0.35">
      <c r="L53" s="10"/>
      <c r="Q53" s="18"/>
      <c r="R53" s="18"/>
      <c r="S53" s="18"/>
      <c r="T53" s="18"/>
      <c r="U53" s="19"/>
    </row>
    <row r="54" spans="12:21" ht="23.25" x14ac:dyDescent="0.35">
      <c r="L54" s="10"/>
      <c r="M54" s="18"/>
      <c r="Q54" s="18"/>
      <c r="R54" s="18"/>
      <c r="S54" s="18"/>
      <c r="T54" s="25"/>
      <c r="U54" s="19"/>
    </row>
    <row r="55" spans="12:21" ht="23.25" x14ac:dyDescent="0.35">
      <c r="L55" s="10"/>
      <c r="M55" s="18"/>
      <c r="N55" s="18"/>
      <c r="O55" s="19"/>
      <c r="P55" s="19"/>
      <c r="Q55" s="18"/>
      <c r="R55" s="18"/>
      <c r="S55" s="18"/>
      <c r="T55" s="25"/>
      <c r="U55" s="19"/>
    </row>
    <row r="56" spans="12:21" ht="23.25" x14ac:dyDescent="0.35">
      <c r="L56" s="10"/>
      <c r="M56" s="18"/>
      <c r="N56" s="18"/>
      <c r="O56" s="19"/>
      <c r="P56" s="19"/>
      <c r="Q56" s="18"/>
      <c r="S56" s="18"/>
      <c r="T56" s="25"/>
      <c r="U56" s="19"/>
    </row>
    <row r="57" spans="12:21" ht="23.25" x14ac:dyDescent="0.35">
      <c r="L57" s="10"/>
      <c r="M57" s="18"/>
      <c r="N57" s="18"/>
      <c r="O57" s="19"/>
      <c r="P57" s="19"/>
      <c r="Q57" s="18"/>
      <c r="R57" s="18"/>
      <c r="S57" s="18"/>
      <c r="T57" s="26"/>
      <c r="U57" s="19"/>
    </row>
    <row r="58" spans="12:21" ht="23.25" x14ac:dyDescent="0.35">
      <c r="L58" s="10"/>
      <c r="M58" s="18"/>
      <c r="N58" s="18"/>
      <c r="O58" s="19"/>
      <c r="P58" s="19"/>
    </row>
    <row r="64" spans="12:21" ht="18" x14ac:dyDescent="0.25">
      <c r="L64" s="4"/>
      <c r="M64" s="10"/>
      <c r="N64" s="10"/>
      <c r="O64" s="10"/>
      <c r="P64" s="10"/>
      <c r="Q64" s="10"/>
      <c r="R64" s="10"/>
      <c r="S64" s="10"/>
      <c r="T64" s="10"/>
      <c r="U64" s="10"/>
    </row>
    <row r="65" spans="12:21" ht="25.5" x14ac:dyDescent="0.35">
      <c r="L65" s="10"/>
      <c r="M65" s="11"/>
    </row>
    <row r="66" spans="12:21" ht="18" x14ac:dyDescent="0.25">
      <c r="L66" s="10"/>
    </row>
    <row r="67" spans="12:21" ht="25.5" x14ac:dyDescent="0.35">
      <c r="L67" s="10"/>
      <c r="M67" s="11"/>
    </row>
    <row r="68" spans="12:21" ht="18" x14ac:dyDescent="0.25">
      <c r="L68" s="10"/>
    </row>
    <row r="69" spans="12:21" ht="23.25" x14ac:dyDescent="0.35">
      <c r="L69" s="10"/>
      <c r="M69" s="14"/>
      <c r="N69" s="15"/>
      <c r="O69" s="15"/>
      <c r="P69" s="15"/>
      <c r="Q69" s="15"/>
      <c r="R69" s="14"/>
      <c r="S69" s="15"/>
    </row>
    <row r="70" spans="12:21" ht="18" x14ac:dyDescent="0.25">
      <c r="L70" s="10"/>
    </row>
    <row r="71" spans="12:21" ht="23.25" x14ac:dyDescent="0.35">
      <c r="L71" s="10"/>
      <c r="M71" s="18"/>
      <c r="N71" s="18"/>
      <c r="O71" s="19"/>
      <c r="P71" s="19"/>
      <c r="Q71" s="18"/>
      <c r="R71" s="18"/>
      <c r="S71" s="18"/>
      <c r="T71" s="28"/>
      <c r="U71" s="19"/>
    </row>
    <row r="72" spans="12:21" ht="23.25" x14ac:dyDescent="0.35">
      <c r="L72" s="10"/>
      <c r="M72" s="18"/>
      <c r="N72" s="18"/>
      <c r="O72" s="19"/>
      <c r="P72" s="19"/>
      <c r="Q72" s="18"/>
      <c r="R72" s="18"/>
      <c r="S72" s="18"/>
      <c r="T72" s="18"/>
      <c r="U72" s="19"/>
    </row>
    <row r="73" spans="12:21" ht="23.25" x14ac:dyDescent="0.35">
      <c r="L73" s="10"/>
      <c r="M73" s="18"/>
      <c r="N73" s="18"/>
      <c r="O73" s="19"/>
      <c r="P73" s="19"/>
      <c r="Q73" s="18"/>
      <c r="R73" s="18"/>
      <c r="S73" s="18"/>
      <c r="T73" s="28"/>
      <c r="U73" s="19"/>
    </row>
    <row r="74" spans="12:21" ht="23.25" x14ac:dyDescent="0.35">
      <c r="L74" s="10"/>
      <c r="M74" s="18"/>
      <c r="N74" s="18"/>
      <c r="O74" s="19"/>
      <c r="P74" s="19"/>
      <c r="Q74" s="18"/>
      <c r="R74" s="18"/>
      <c r="S74" s="18"/>
      <c r="T74" s="18"/>
      <c r="U74" s="19"/>
    </row>
    <row r="75" spans="12:21" ht="23.25" x14ac:dyDescent="0.35">
      <c r="L75" s="10"/>
      <c r="M75" s="18"/>
      <c r="O75" s="19"/>
    </row>
    <row r="76" spans="12:21" ht="23.25" x14ac:dyDescent="0.35">
      <c r="L76" s="10"/>
      <c r="M76" s="18"/>
      <c r="N76" s="18"/>
      <c r="O76" s="19"/>
      <c r="P76" s="19"/>
      <c r="Q76" s="18"/>
      <c r="R76" s="18"/>
      <c r="S76" s="18"/>
      <c r="T76" s="27"/>
      <c r="U76" s="19"/>
    </row>
    <row r="77" spans="12:21" ht="23.25" x14ac:dyDescent="0.35">
      <c r="L77" s="10"/>
      <c r="Q77" s="18"/>
      <c r="R77" s="18"/>
      <c r="S77" s="18"/>
      <c r="T77" s="18"/>
      <c r="U77" s="19"/>
    </row>
    <row r="78" spans="12:21" ht="23.25" x14ac:dyDescent="0.35">
      <c r="L78" s="10"/>
      <c r="M78" s="18"/>
      <c r="Q78" s="18"/>
      <c r="R78" s="18"/>
      <c r="S78" s="18"/>
      <c r="T78" s="25"/>
      <c r="U78" s="19"/>
    </row>
    <row r="79" spans="12:21" ht="23.25" x14ac:dyDescent="0.35">
      <c r="L79" s="10"/>
      <c r="M79" s="18"/>
      <c r="N79" s="18"/>
      <c r="O79" s="19"/>
      <c r="P79" s="19"/>
      <c r="Q79" s="18"/>
      <c r="R79" s="18"/>
      <c r="S79" s="18"/>
      <c r="T79" s="28"/>
      <c r="U79" s="19"/>
    </row>
    <row r="80" spans="12:21" ht="23.25" x14ac:dyDescent="0.35">
      <c r="L80" s="10"/>
      <c r="M80" s="18"/>
      <c r="N80" s="18"/>
      <c r="O80" s="19"/>
      <c r="P80" s="19"/>
      <c r="Q80" s="18"/>
      <c r="S80" s="18"/>
      <c r="T80" s="25"/>
      <c r="U80" s="19"/>
    </row>
    <row r="81" spans="12:21" ht="23.25" x14ac:dyDescent="0.35">
      <c r="L81" s="10"/>
      <c r="M81" s="18"/>
      <c r="N81" s="18"/>
      <c r="O81" s="19"/>
      <c r="P81" s="19"/>
      <c r="Q81" s="18"/>
      <c r="R81" s="18"/>
      <c r="S81" s="18"/>
      <c r="T81" s="27"/>
      <c r="U81" s="19"/>
    </row>
    <row r="82" spans="12:21" ht="23.25" x14ac:dyDescent="0.35">
      <c r="L82" s="10"/>
      <c r="M82" s="18"/>
      <c r="N82" s="18"/>
      <c r="O82" s="19"/>
      <c r="P82" s="19"/>
    </row>
    <row r="85" spans="12:21" ht="18" x14ac:dyDescent="0.25">
      <c r="L85" s="4"/>
      <c r="M85" s="10"/>
      <c r="N85" s="10"/>
      <c r="O85" s="10"/>
      <c r="P85" s="10"/>
      <c r="Q85" s="10"/>
      <c r="R85" s="10"/>
      <c r="S85" s="10"/>
      <c r="T85" s="10"/>
      <c r="U85" s="10"/>
    </row>
    <row r="86" spans="12:21" ht="25.5" x14ac:dyDescent="0.35">
      <c r="L86" s="10"/>
      <c r="M86" s="11"/>
    </row>
    <row r="87" spans="12:21" ht="18" x14ac:dyDescent="0.25">
      <c r="L87" s="10"/>
    </row>
    <row r="88" spans="12:21" ht="25.5" x14ac:dyDescent="0.35">
      <c r="L88" s="10"/>
      <c r="M88" s="11"/>
    </row>
    <row r="89" spans="12:21" ht="18" x14ac:dyDescent="0.25">
      <c r="L89" s="10"/>
    </row>
    <row r="90" spans="12:21" ht="23.25" x14ac:dyDescent="0.35">
      <c r="L90" s="10"/>
      <c r="M90" s="14"/>
      <c r="N90" s="15"/>
      <c r="O90" s="15"/>
      <c r="P90" s="15"/>
      <c r="Q90" s="15"/>
      <c r="R90" s="14"/>
      <c r="S90" s="15"/>
    </row>
    <row r="91" spans="12:21" ht="18" x14ac:dyDescent="0.25">
      <c r="L91" s="10"/>
    </row>
    <row r="92" spans="12:21" ht="23.25" x14ac:dyDescent="0.35">
      <c r="L92" s="10"/>
      <c r="M92" s="18"/>
      <c r="N92" s="18"/>
      <c r="O92" s="19"/>
      <c r="P92" s="19"/>
      <c r="Q92" s="18"/>
      <c r="R92" s="18"/>
      <c r="S92" s="18"/>
      <c r="T92" s="18"/>
      <c r="U92" s="19"/>
    </row>
    <row r="93" spans="12:21" ht="23.25" x14ac:dyDescent="0.35">
      <c r="L93" s="10"/>
      <c r="M93" s="18"/>
      <c r="N93" s="18"/>
      <c r="O93" s="19"/>
      <c r="P93" s="19"/>
      <c r="Q93" s="18"/>
      <c r="R93" s="18"/>
      <c r="S93" s="18"/>
      <c r="T93" s="18"/>
      <c r="U93" s="19"/>
    </row>
    <row r="94" spans="12:21" ht="23.25" x14ac:dyDescent="0.35">
      <c r="L94" s="10"/>
      <c r="M94" s="18"/>
      <c r="N94" s="18"/>
      <c r="O94" s="19"/>
      <c r="P94" s="19"/>
      <c r="Q94" s="18"/>
      <c r="R94" s="18"/>
      <c r="S94" s="18"/>
      <c r="T94" s="18"/>
      <c r="U94" s="19"/>
    </row>
    <row r="95" spans="12:21" ht="23.25" x14ac:dyDescent="0.35">
      <c r="L95" s="10"/>
      <c r="M95" s="18"/>
      <c r="N95" s="18"/>
      <c r="O95" s="19"/>
      <c r="P95" s="19"/>
      <c r="Q95" s="18"/>
      <c r="R95" s="18"/>
      <c r="S95" s="18"/>
      <c r="T95" s="18"/>
      <c r="U95" s="19"/>
    </row>
    <row r="96" spans="12:21" ht="23.25" x14ac:dyDescent="0.35">
      <c r="L96" s="10"/>
      <c r="M96" s="18"/>
      <c r="O96" s="19"/>
    </row>
    <row r="97" spans="12:21" ht="23.25" x14ac:dyDescent="0.35">
      <c r="L97" s="10"/>
      <c r="M97" s="18"/>
      <c r="N97" s="18"/>
      <c r="O97" s="19"/>
      <c r="P97" s="19"/>
      <c r="Q97" s="18"/>
      <c r="R97" s="18"/>
      <c r="S97" s="18"/>
      <c r="T97" s="18"/>
      <c r="U97" s="19"/>
    </row>
    <row r="98" spans="12:21" ht="23.25" x14ac:dyDescent="0.35">
      <c r="L98" s="10"/>
      <c r="Q98" s="18"/>
      <c r="R98" s="18"/>
      <c r="S98" s="18"/>
      <c r="T98" s="18"/>
      <c r="U98" s="19"/>
    </row>
    <row r="99" spans="12:21" ht="23.25" x14ac:dyDescent="0.35">
      <c r="L99" s="10"/>
      <c r="M99" s="18"/>
      <c r="Q99" s="18"/>
      <c r="R99" s="18"/>
      <c r="S99" s="18"/>
      <c r="T99" s="25"/>
      <c r="U99" s="19"/>
    </row>
    <row r="100" spans="12:21" ht="23.25" x14ac:dyDescent="0.35">
      <c r="L100" s="10"/>
      <c r="M100" s="18"/>
      <c r="N100" s="18"/>
      <c r="O100" s="19"/>
      <c r="P100" s="19"/>
      <c r="Q100" s="18"/>
      <c r="R100" s="18"/>
      <c r="S100" s="18"/>
      <c r="T100" s="26"/>
      <c r="U100" s="19"/>
    </row>
    <row r="101" spans="12:21" ht="23.25" x14ac:dyDescent="0.35">
      <c r="L101" s="10"/>
      <c r="M101" s="18"/>
      <c r="N101" s="18"/>
      <c r="O101" s="19"/>
      <c r="P101" s="19"/>
      <c r="Q101" s="18"/>
      <c r="U101" s="19"/>
    </row>
    <row r="102" spans="12:21" ht="23.25" x14ac:dyDescent="0.35">
      <c r="L102" s="10"/>
      <c r="M102" s="18"/>
      <c r="N102" s="18"/>
      <c r="O102" s="19"/>
      <c r="P102" s="19"/>
      <c r="Q102" s="18"/>
      <c r="U102" s="19"/>
    </row>
    <row r="103" spans="12:21" ht="23.25" x14ac:dyDescent="0.35">
      <c r="L103" s="10"/>
      <c r="M103" s="18"/>
      <c r="N103" s="18"/>
    </row>
    <row r="105" spans="12:21" ht="18" x14ac:dyDescent="0.25">
      <c r="L105" s="4"/>
      <c r="M105" s="10"/>
      <c r="N105" s="10"/>
      <c r="O105" s="10"/>
      <c r="P105" s="10"/>
      <c r="Q105" s="10"/>
      <c r="R105" s="10"/>
      <c r="S105" s="10"/>
      <c r="T105" s="10"/>
      <c r="U105" s="10"/>
    </row>
    <row r="106" spans="12:21" ht="25.5" x14ac:dyDescent="0.35">
      <c r="L106" s="10"/>
      <c r="M106" s="11"/>
    </row>
    <row r="107" spans="12:21" ht="18" x14ac:dyDescent="0.25">
      <c r="L107" s="10"/>
    </row>
    <row r="108" spans="12:21" ht="25.5" x14ac:dyDescent="0.35">
      <c r="L108" s="10"/>
      <c r="M108" s="11"/>
    </row>
    <row r="109" spans="12:21" ht="18" x14ac:dyDescent="0.25">
      <c r="L109" s="10"/>
    </row>
    <row r="110" spans="12:21" ht="23.25" x14ac:dyDescent="0.35">
      <c r="L110" s="10"/>
      <c r="M110" s="14"/>
      <c r="N110" s="15"/>
      <c r="O110" s="15"/>
      <c r="P110" s="15"/>
      <c r="Q110" s="15"/>
      <c r="R110" s="14"/>
      <c r="S110" s="15"/>
    </row>
    <row r="111" spans="12:21" ht="18" x14ac:dyDescent="0.25">
      <c r="L111" s="10"/>
    </row>
    <row r="112" spans="12:21" ht="23.25" x14ac:dyDescent="0.35">
      <c r="L112" s="10"/>
      <c r="M112" s="18"/>
      <c r="N112" s="18"/>
      <c r="O112" s="19"/>
      <c r="P112" s="19"/>
      <c r="Q112" s="18"/>
      <c r="R112" s="18"/>
      <c r="S112" s="18"/>
      <c r="T112" s="19"/>
      <c r="U112" s="19"/>
    </row>
    <row r="113" spans="12:21" ht="23.25" x14ac:dyDescent="0.35">
      <c r="L113" s="10"/>
      <c r="M113" s="18"/>
      <c r="N113" s="18"/>
      <c r="O113" s="19"/>
      <c r="P113" s="19"/>
      <c r="Q113" s="18"/>
      <c r="R113" s="18"/>
      <c r="S113" s="18"/>
      <c r="T113" s="19"/>
      <c r="U113" s="19"/>
    </row>
    <row r="114" spans="12:21" ht="23.25" x14ac:dyDescent="0.35">
      <c r="L114" s="10"/>
      <c r="M114" s="18"/>
      <c r="N114" s="18"/>
      <c r="O114" s="19"/>
      <c r="P114" s="19"/>
      <c r="Q114" s="18"/>
      <c r="R114" s="18"/>
      <c r="S114" s="18"/>
      <c r="T114" s="28"/>
      <c r="U114" s="19"/>
    </row>
    <row r="115" spans="12:21" ht="23.25" x14ac:dyDescent="0.35">
      <c r="L115" s="10"/>
      <c r="M115" s="18"/>
      <c r="N115" s="18"/>
      <c r="O115" s="19"/>
      <c r="P115" s="19"/>
      <c r="Q115" s="18"/>
      <c r="R115" s="18"/>
      <c r="S115" s="18"/>
      <c r="T115" s="19"/>
      <c r="U115" s="19"/>
    </row>
    <row r="116" spans="12:21" ht="23.25" x14ac:dyDescent="0.35">
      <c r="L116" s="10"/>
      <c r="M116" s="18"/>
      <c r="O116" s="19"/>
      <c r="T116" s="4"/>
    </row>
    <row r="117" spans="12:21" ht="23.25" x14ac:dyDescent="0.35">
      <c r="L117" s="10"/>
      <c r="M117" s="18"/>
      <c r="N117" s="18"/>
      <c r="O117" s="19"/>
      <c r="P117" s="19"/>
      <c r="Q117" s="18"/>
      <c r="R117" s="18"/>
      <c r="S117" s="18"/>
      <c r="T117" s="27"/>
      <c r="U117" s="19"/>
    </row>
    <row r="118" spans="12:21" ht="23.25" x14ac:dyDescent="0.35">
      <c r="L118" s="10"/>
      <c r="Q118" s="18"/>
      <c r="R118" s="18"/>
      <c r="S118" s="18"/>
      <c r="T118" s="19"/>
      <c r="U118" s="19"/>
    </row>
    <row r="119" spans="12:21" ht="23.25" x14ac:dyDescent="0.35">
      <c r="L119" s="10"/>
      <c r="M119" s="18"/>
      <c r="Q119" s="18"/>
      <c r="R119" s="18"/>
      <c r="S119" s="18"/>
      <c r="T119" s="27"/>
      <c r="U119" s="19"/>
    </row>
    <row r="120" spans="12:21" ht="23.25" x14ac:dyDescent="0.35">
      <c r="L120" s="10"/>
      <c r="M120" s="18"/>
      <c r="N120" s="18"/>
      <c r="O120" s="19"/>
      <c r="P120" s="19"/>
      <c r="Q120" s="18"/>
      <c r="R120" s="18"/>
      <c r="S120" s="18"/>
      <c r="T120" s="29"/>
      <c r="U120" s="19"/>
    </row>
    <row r="121" spans="12:21" ht="23.25" x14ac:dyDescent="0.35">
      <c r="L121" s="10"/>
      <c r="M121" s="18"/>
      <c r="N121" s="18"/>
      <c r="O121" s="19"/>
      <c r="P121" s="19"/>
      <c r="Q121" s="18"/>
      <c r="U121" s="19"/>
    </row>
    <row r="122" spans="12:21" ht="23.25" x14ac:dyDescent="0.35">
      <c r="L122" s="10"/>
      <c r="M122" s="18"/>
      <c r="N122" s="18"/>
      <c r="O122" s="19"/>
      <c r="P122" s="19"/>
      <c r="Q122" s="18"/>
      <c r="U122" s="19"/>
    </row>
    <row r="125" spans="12:21" ht="18" x14ac:dyDescent="0.25">
      <c r="L125" s="4"/>
      <c r="M125" s="10"/>
      <c r="N125" s="10"/>
      <c r="O125" s="10"/>
      <c r="P125" s="10"/>
      <c r="Q125" s="10"/>
      <c r="R125" s="10"/>
      <c r="S125" s="10"/>
      <c r="T125" s="10"/>
      <c r="U125" s="10"/>
    </row>
    <row r="126" spans="12:21" ht="25.5" x14ac:dyDescent="0.35">
      <c r="L126" s="10"/>
      <c r="M126" s="11"/>
    </row>
    <row r="127" spans="12:21" ht="18" x14ac:dyDescent="0.25">
      <c r="L127" s="10"/>
    </row>
    <row r="128" spans="12:21" ht="25.5" x14ac:dyDescent="0.35">
      <c r="L128" s="10"/>
      <c r="M128" s="11"/>
    </row>
    <row r="129" spans="12:21" ht="18" x14ac:dyDescent="0.25">
      <c r="L129" s="10"/>
    </row>
    <row r="130" spans="12:21" ht="23.25" x14ac:dyDescent="0.35">
      <c r="L130" s="10"/>
      <c r="M130" s="14"/>
      <c r="N130" s="15"/>
      <c r="O130" s="15"/>
      <c r="P130" s="15"/>
      <c r="Q130" s="15"/>
      <c r="R130" s="14"/>
      <c r="S130" s="15"/>
    </row>
    <row r="131" spans="12:21" ht="18" x14ac:dyDescent="0.25">
      <c r="L131" s="10"/>
    </row>
    <row r="132" spans="12:21" ht="23.25" x14ac:dyDescent="0.35">
      <c r="L132" s="10"/>
      <c r="M132" s="18"/>
      <c r="O132" s="19"/>
      <c r="Q132" s="18"/>
      <c r="R132" s="18"/>
      <c r="S132" s="18"/>
      <c r="T132" s="18"/>
      <c r="U132" s="19"/>
    </row>
    <row r="133" spans="12:21" ht="23.25" x14ac:dyDescent="0.35">
      <c r="L133" s="10"/>
      <c r="M133" s="18"/>
      <c r="N133" s="18"/>
      <c r="O133" s="19"/>
      <c r="P133" s="19"/>
      <c r="Q133" s="18"/>
      <c r="R133" s="18"/>
      <c r="S133" s="18"/>
      <c r="T133" s="18"/>
      <c r="U133" s="19"/>
    </row>
    <row r="134" spans="12:21" ht="23.25" x14ac:dyDescent="0.35">
      <c r="L134" s="10"/>
      <c r="Q134" s="18"/>
      <c r="R134" s="18"/>
      <c r="S134" s="18"/>
      <c r="T134" s="18"/>
      <c r="U134" s="19"/>
    </row>
    <row r="135" spans="12:21" ht="23.25" x14ac:dyDescent="0.35">
      <c r="L135" s="10"/>
      <c r="M135" s="18"/>
      <c r="N135" s="18"/>
      <c r="Q135" s="18"/>
      <c r="R135" s="18"/>
      <c r="S135" s="18"/>
      <c r="T135" s="18"/>
      <c r="U135" s="19"/>
    </row>
    <row r="136" spans="12:21" ht="23.25" x14ac:dyDescent="0.35">
      <c r="L136" s="10"/>
      <c r="M136" s="18"/>
      <c r="N136" s="18"/>
      <c r="O136" s="19"/>
      <c r="P136" s="19"/>
      <c r="R136" s="18"/>
      <c r="S136" s="18"/>
      <c r="T136" s="18"/>
      <c r="U136" s="19"/>
    </row>
    <row r="137" spans="12:21" ht="23.25" x14ac:dyDescent="0.35">
      <c r="L137" s="10"/>
      <c r="M137" s="18"/>
      <c r="N137" s="18"/>
      <c r="O137" s="19"/>
      <c r="P137" s="19"/>
      <c r="Q137" s="18"/>
    </row>
    <row r="138" spans="12:21" ht="23.25" x14ac:dyDescent="0.35">
      <c r="L138" s="10"/>
      <c r="M138" s="18"/>
      <c r="N138" s="18"/>
      <c r="O138" s="19"/>
      <c r="P138" s="19"/>
      <c r="Q138" s="18"/>
      <c r="R138" s="18"/>
      <c r="S138" s="18"/>
      <c r="T138" s="18"/>
      <c r="U138" s="19"/>
    </row>
    <row r="139" spans="12:21" ht="23.25" x14ac:dyDescent="0.35">
      <c r="L139" s="10"/>
      <c r="Q139" s="18"/>
      <c r="R139" s="18"/>
      <c r="S139" s="18"/>
      <c r="T139" s="25"/>
      <c r="U139" s="19"/>
    </row>
    <row r="140" spans="12:21" ht="23.25" x14ac:dyDescent="0.35">
      <c r="L140" s="10"/>
      <c r="M140" s="18"/>
      <c r="N140" s="18"/>
      <c r="O140" s="19"/>
      <c r="P140" s="19"/>
      <c r="Q140" s="18"/>
      <c r="T140" s="26"/>
      <c r="U140" s="19"/>
    </row>
    <row r="141" spans="12:21" ht="23.25" x14ac:dyDescent="0.35">
      <c r="L141" s="10"/>
      <c r="M141" s="18"/>
      <c r="N141" s="18"/>
      <c r="O141" s="19"/>
      <c r="P141" s="19"/>
      <c r="Q141" s="18"/>
      <c r="U141" s="19"/>
    </row>
    <row r="142" spans="12:21" ht="23.25" x14ac:dyDescent="0.35">
      <c r="L142" s="10"/>
      <c r="M142" s="18"/>
      <c r="N142" s="18"/>
      <c r="O142" s="19"/>
      <c r="P142" s="19"/>
      <c r="Q142" s="18"/>
      <c r="U142" s="19"/>
    </row>
    <row r="143" spans="12:21" ht="18" x14ac:dyDescent="0.25">
      <c r="L143" s="4"/>
      <c r="M143" s="10"/>
      <c r="N143" s="10"/>
      <c r="O143" s="10"/>
      <c r="P143" s="10"/>
      <c r="Q143" s="10"/>
      <c r="R143" s="10"/>
      <c r="S143" s="10"/>
      <c r="T143" s="10"/>
      <c r="U143" s="10"/>
    </row>
    <row r="144" spans="12:21" ht="25.5" x14ac:dyDescent="0.35">
      <c r="L144" s="10"/>
      <c r="M144" s="11"/>
    </row>
    <row r="145" spans="12:21" ht="18" x14ac:dyDescent="0.25">
      <c r="L145" s="10"/>
    </row>
    <row r="146" spans="12:21" ht="25.5" x14ac:dyDescent="0.35">
      <c r="L146" s="10"/>
      <c r="M146" s="11"/>
    </row>
    <row r="147" spans="12:21" ht="18" x14ac:dyDescent="0.25">
      <c r="L147" s="10"/>
    </row>
    <row r="148" spans="12:21" ht="23.25" x14ac:dyDescent="0.35">
      <c r="L148" s="10"/>
      <c r="M148" s="14"/>
      <c r="N148" s="15"/>
      <c r="O148" s="15"/>
      <c r="P148" s="15"/>
      <c r="Q148" s="15"/>
      <c r="R148" s="14"/>
      <c r="S148" s="15"/>
    </row>
    <row r="149" spans="12:21" ht="18" x14ac:dyDescent="0.25">
      <c r="L149" s="10"/>
    </row>
    <row r="150" spans="12:21" ht="23.25" x14ac:dyDescent="0.35">
      <c r="L150" s="10"/>
      <c r="M150" s="18"/>
      <c r="O150" s="19"/>
      <c r="Q150" s="18"/>
      <c r="R150" s="18"/>
      <c r="S150" s="18"/>
      <c r="T150" s="19"/>
      <c r="U150" s="19"/>
    </row>
    <row r="151" spans="12:21" ht="23.25" x14ac:dyDescent="0.35">
      <c r="L151" s="10"/>
      <c r="M151" s="18"/>
      <c r="N151" s="18"/>
      <c r="O151" s="19"/>
      <c r="P151" s="19"/>
      <c r="Q151" s="18"/>
      <c r="R151" s="18"/>
      <c r="S151" s="18"/>
      <c r="T151" s="19"/>
      <c r="U151" s="19"/>
    </row>
    <row r="152" spans="12:21" ht="23.25" x14ac:dyDescent="0.35">
      <c r="L152" s="10"/>
      <c r="Q152" s="18"/>
      <c r="R152" s="18"/>
      <c r="S152" s="18"/>
      <c r="T152" s="28"/>
      <c r="U152" s="19"/>
    </row>
    <row r="153" spans="12:21" ht="23.25" x14ac:dyDescent="0.35">
      <c r="L153" s="10"/>
      <c r="M153" s="18"/>
      <c r="N153" s="18"/>
      <c r="Q153" s="18"/>
      <c r="R153" s="18"/>
      <c r="S153" s="18"/>
      <c r="T153" s="19"/>
      <c r="U153" s="19"/>
    </row>
    <row r="154" spans="12:21" ht="23.25" x14ac:dyDescent="0.35">
      <c r="L154" s="10"/>
      <c r="M154" s="18"/>
      <c r="N154" s="18"/>
      <c r="O154" s="19"/>
      <c r="P154" s="19"/>
      <c r="R154" s="18"/>
      <c r="S154" s="18"/>
      <c r="T154" s="30"/>
      <c r="U154" s="19"/>
    </row>
    <row r="155" spans="12:21" ht="23.25" x14ac:dyDescent="0.35">
      <c r="L155" s="10"/>
      <c r="M155" s="18"/>
      <c r="N155" s="18"/>
      <c r="O155" s="19"/>
      <c r="P155" s="19"/>
      <c r="Q155" s="18"/>
      <c r="T155" s="4"/>
    </row>
    <row r="156" spans="12:21" ht="23.25" x14ac:dyDescent="0.35">
      <c r="L156" s="10"/>
      <c r="M156" s="18"/>
      <c r="N156" s="18"/>
      <c r="O156" s="19"/>
      <c r="P156" s="19"/>
      <c r="Q156" s="18"/>
      <c r="R156" s="18"/>
      <c r="S156" s="18"/>
      <c r="T156" s="19"/>
      <c r="U156" s="19"/>
    </row>
    <row r="157" spans="12:21" ht="23.25" x14ac:dyDescent="0.35">
      <c r="L157" s="10"/>
      <c r="Q157" s="18"/>
      <c r="R157" s="18"/>
      <c r="S157" s="18"/>
      <c r="T157" s="31"/>
      <c r="U157" s="19"/>
    </row>
    <row r="158" spans="12:21" ht="23.25" x14ac:dyDescent="0.35">
      <c r="L158" s="10"/>
      <c r="M158" s="18"/>
      <c r="N158" s="18"/>
      <c r="O158" s="19"/>
      <c r="P158" s="19"/>
      <c r="Q158" s="18"/>
      <c r="T158" s="26"/>
      <c r="U158" s="1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M37" sqref="M3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M2:P8"/>
  <sheetViews>
    <sheetView workbookViewId="0">
      <selection activeCell="L49" sqref="L49"/>
    </sheetView>
  </sheetViews>
  <sheetFormatPr defaultRowHeight="15" x14ac:dyDescent="0.25"/>
  <sheetData>
    <row r="2" spans="13:16" x14ac:dyDescent="0.25">
      <c r="M2" s="2" t="s">
        <v>14</v>
      </c>
      <c r="N2" s="5">
        <v>8</v>
      </c>
      <c r="O2" s="3" t="s">
        <v>15</v>
      </c>
      <c r="P2" t="s">
        <v>16</v>
      </c>
    </row>
    <row r="3" spans="13:16" x14ac:dyDescent="0.25">
      <c r="M3" s="39" t="s">
        <v>49</v>
      </c>
      <c r="N3" s="38">
        <f>56.299/(($N$2+10)^0.876)</f>
        <v>4.4759164008808101</v>
      </c>
      <c r="O3" s="40" t="s">
        <v>6</v>
      </c>
    </row>
    <row r="4" spans="13:16" x14ac:dyDescent="0.25">
      <c r="M4" s="39" t="s">
        <v>51</v>
      </c>
      <c r="N4" s="38">
        <f>67.933/(($N$2+11)^0.869)</f>
        <v>5.2582824996002904</v>
      </c>
      <c r="O4" s="40" t="s">
        <v>6</v>
      </c>
    </row>
    <row r="5" spans="13:16" x14ac:dyDescent="0.25">
      <c r="M5" s="39" t="s">
        <v>52</v>
      </c>
      <c r="N5" s="38">
        <f>84.55/(($N$2+13)^0.882)</f>
        <v>5.7665517521978149</v>
      </c>
      <c r="O5" s="40" t="s">
        <v>6</v>
      </c>
    </row>
    <row r="6" spans="13:16" x14ac:dyDescent="0.25">
      <c r="M6" s="39" t="s">
        <v>50</v>
      </c>
      <c r="N6" s="38">
        <f>95.736/(($N$2+14)^0.871)</f>
        <v>6.4837330107341478</v>
      </c>
      <c r="O6" s="40" t="s">
        <v>6</v>
      </c>
    </row>
    <row r="7" spans="13:16" x14ac:dyDescent="0.25">
      <c r="M7" s="39" t="s">
        <v>53</v>
      </c>
      <c r="N7" s="38">
        <f>96.783/(($N$2+14)^0.85)</f>
        <v>6.9942282531180204</v>
      </c>
      <c r="O7" s="40" t="s">
        <v>6</v>
      </c>
    </row>
    <row r="8" spans="13:16" x14ac:dyDescent="0.25">
      <c r="M8" s="39" t="s">
        <v>54</v>
      </c>
      <c r="N8" s="38">
        <f>80.436/(($N$2+11.5)^0.794)</f>
        <v>7.6061166921122343</v>
      </c>
      <c r="O8" s="40" t="s">
        <v>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M37" sqref="M37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Shear</vt:lpstr>
      <vt:lpstr>Flow</vt:lpstr>
      <vt:lpstr>Depth</vt:lpstr>
      <vt:lpstr>1101-1</vt:lpstr>
      <vt:lpstr>Gen. Notes</vt:lpstr>
      <vt:lpstr>1101-3</vt:lpstr>
    </vt:vector>
  </TitlesOfParts>
  <Company>Ohio Dept.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Zickafoose</dc:creator>
  <cp:lastModifiedBy>Zickafoose, Joshua</cp:lastModifiedBy>
  <dcterms:created xsi:type="dcterms:W3CDTF">2017-12-15T13:03:50Z</dcterms:created>
  <dcterms:modified xsi:type="dcterms:W3CDTF">2025-01-27T13:46:48Z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